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-人员管理\绩效通报\2020\"/>
    </mc:Choice>
  </mc:AlternateContent>
  <bookViews>
    <workbookView xWindow="0" yWindow="0" windowWidth="22560" windowHeight="11145" activeTab="2"/>
  </bookViews>
  <sheets>
    <sheet name="绩效" sheetId="1" r:id="rId1"/>
    <sheet name="销售提成7月" sheetId="2" r:id="rId2"/>
    <sheet name="企业级销售提成（天长）" sheetId="3" r:id="rId3"/>
  </sheets>
  <definedNames>
    <definedName name="_xlnm._FilterDatabase" localSheetId="1" hidden="1">销售提成7月!$C$48:$C$49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120" i="2"/>
  <c r="D120" i="2"/>
  <c r="I114" i="2"/>
  <c r="D114" i="2"/>
  <c r="F113" i="2"/>
  <c r="G113" i="2" s="1"/>
  <c r="H113" i="2" s="1"/>
  <c r="K113" i="2" s="1"/>
  <c r="L113" i="2" s="1"/>
  <c r="N113" i="2" s="1"/>
  <c r="E113" i="2"/>
  <c r="E112" i="2"/>
  <c r="F112" i="2" s="1"/>
  <c r="F108" i="2"/>
  <c r="E108" i="2"/>
  <c r="F107" i="2"/>
  <c r="E107" i="2"/>
  <c r="G107" i="2" s="1"/>
  <c r="H107" i="2" s="1"/>
  <c r="K107" i="2" s="1"/>
  <c r="L107" i="2" s="1"/>
  <c r="N107" i="2" s="1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51" i="2"/>
  <c r="G108" i="2" l="1"/>
  <c r="H108" i="2" s="1"/>
  <c r="K108" i="2" s="1"/>
  <c r="L108" i="2" s="1"/>
  <c r="N108" i="2" s="1"/>
  <c r="L109" i="2"/>
  <c r="N109" i="2" s="1"/>
  <c r="G112" i="2"/>
  <c r="H112" i="2" s="1"/>
  <c r="K112" i="2" s="1"/>
  <c r="L112" i="2" s="1"/>
  <c r="L114" i="2" l="1"/>
  <c r="N112" i="2"/>
  <c r="C47" i="2" l="1"/>
</calcChain>
</file>

<file path=xl/sharedStrings.xml><?xml version="1.0" encoding="utf-8"?>
<sst xmlns="http://schemas.openxmlformats.org/spreadsheetml/2006/main" count="614" uniqueCount="328">
  <si>
    <t>奖励</t>
    <phoneticPr fontId="1" type="noConversion"/>
  </si>
  <si>
    <t>处罚</t>
    <phoneticPr fontId="1" type="noConversion"/>
  </si>
  <si>
    <t>姓名</t>
    <phoneticPr fontId="1" type="noConversion"/>
  </si>
  <si>
    <t>说明</t>
    <phoneticPr fontId="1" type="noConversion"/>
  </si>
  <si>
    <t>暂扣金额（25%）</t>
  </si>
  <si>
    <t>单位：元</t>
    <phoneticPr fontId="1" type="noConversion"/>
  </si>
  <si>
    <r>
      <rPr>
        <b/>
        <sz val="10"/>
        <rFont val="宋体"/>
        <family val="3"/>
        <charset val="134"/>
      </rPr>
      <t>提成金额</t>
    </r>
  </si>
  <si>
    <t>大区名称</t>
    <phoneticPr fontId="8" type="noConversion"/>
  </si>
  <si>
    <t>姓名</t>
    <phoneticPr fontId="8" type="noConversion"/>
  </si>
  <si>
    <t>备注</t>
    <phoneticPr fontId="8" type="noConversion"/>
  </si>
  <si>
    <t>服务运营体系</t>
    <phoneticPr fontId="1" type="noConversion"/>
  </si>
  <si>
    <t>长天</t>
    <phoneticPr fontId="1" type="noConversion"/>
  </si>
  <si>
    <t>徐欣</t>
  </si>
  <si>
    <t>杨小莉</t>
  </si>
  <si>
    <t>武彦勇</t>
  </si>
  <si>
    <t>刘希鑫</t>
  </si>
  <si>
    <t>魏宝吟</t>
  </si>
  <si>
    <t>杜旭煌</t>
  </si>
  <si>
    <t>毛活文</t>
  </si>
  <si>
    <t>张宏杉</t>
  </si>
  <si>
    <t>王发</t>
  </si>
  <si>
    <t>发放明细</t>
    <phoneticPr fontId="1" type="noConversion"/>
  </si>
  <si>
    <t>小计</t>
  </si>
  <si>
    <t>本月发放金额</t>
    <phoneticPr fontId="8" type="noConversion"/>
  </si>
  <si>
    <t>王超</t>
  </si>
  <si>
    <t>王志文</t>
  </si>
  <si>
    <t>王国帅</t>
  </si>
  <si>
    <t>唐欢龙</t>
  </si>
  <si>
    <t>何帮业</t>
  </si>
  <si>
    <t>刘晋</t>
  </si>
  <si>
    <t>樊建强</t>
  </si>
  <si>
    <t>马涛</t>
  </si>
  <si>
    <t>李升博</t>
  </si>
  <si>
    <t>黄茹伟</t>
  </si>
  <si>
    <t>刘跃</t>
  </si>
  <si>
    <t>姚键</t>
  </si>
  <si>
    <t>刘瑜</t>
  </si>
  <si>
    <t>冯烈俊</t>
  </si>
  <si>
    <t>方耀辉</t>
  </si>
  <si>
    <t>林泽锋</t>
  </si>
  <si>
    <t>张鹏博</t>
  </si>
  <si>
    <t>陆兴福</t>
  </si>
  <si>
    <t>张良</t>
  </si>
  <si>
    <t>刘祥辉</t>
  </si>
  <si>
    <t>高星</t>
  </si>
  <si>
    <t>居晋芳</t>
  </si>
  <si>
    <t>贺子明</t>
  </si>
  <si>
    <t>兀军辉</t>
  </si>
  <si>
    <t>陈默</t>
  </si>
  <si>
    <t>服务项目合格</t>
  </si>
  <si>
    <t>陈磊1</t>
  </si>
  <si>
    <t>李志兵</t>
  </si>
  <si>
    <t>卞欢</t>
  </si>
  <si>
    <t>张远林</t>
  </si>
  <si>
    <t>黄于明</t>
  </si>
  <si>
    <t>谈文康</t>
  </si>
  <si>
    <t>杨浩</t>
  </si>
  <si>
    <t>秦喜红</t>
  </si>
  <si>
    <t>刘俊良</t>
  </si>
  <si>
    <t>刘彪</t>
  </si>
  <si>
    <t>纪广</t>
  </si>
  <si>
    <t>沈超</t>
  </si>
  <si>
    <t>张云山</t>
  </si>
  <si>
    <t>张春梅</t>
  </si>
  <si>
    <t>宋雪迎</t>
  </si>
  <si>
    <t>斗拉加</t>
  </si>
  <si>
    <t>李红燕</t>
  </si>
  <si>
    <t>何海洋</t>
  </si>
  <si>
    <t>杨鹏程</t>
  </si>
  <si>
    <t>李医霞</t>
  </si>
  <si>
    <t>刘文超</t>
  </si>
  <si>
    <t>郭效金</t>
  </si>
  <si>
    <t>企业环保365服务</t>
  </si>
  <si>
    <t>高磊</t>
  </si>
  <si>
    <t>廖俊有</t>
  </si>
  <si>
    <t>李国华</t>
  </si>
  <si>
    <t>上海英凡环保科技有限公司</t>
  </si>
  <si>
    <t>陈磊2</t>
  </si>
  <si>
    <t>李惠惠</t>
    <phoneticPr fontId="7" type="noConversion"/>
  </si>
  <si>
    <t>江鹏</t>
  </si>
  <si>
    <t>数采仪2套（新版，专版，含安装，质保1年）</t>
  </si>
  <si>
    <t>数采仪1套（新版，不含安装，质保1年）</t>
  </si>
  <si>
    <t>内蒙古亿点科技有限公司</t>
  </si>
  <si>
    <t>数采仪1套（新版，专版，含安装，质保1年）</t>
  </si>
  <si>
    <t>数采仪3套（新版，专版，含安装，质保1年）</t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</si>
  <si>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</si>
  <si>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客户名称</t>
    </r>
  </si>
  <si>
    <r>
      <rPr>
        <b/>
        <sz val="10"/>
        <rFont val="宋体"/>
        <family val="3"/>
        <charset val="134"/>
      </rPr>
      <t>摘要</t>
    </r>
  </si>
  <si>
    <r>
      <rPr>
        <b/>
        <sz val="10"/>
        <rFont val="宋体"/>
        <family val="3"/>
        <charset val="134"/>
      </rPr>
      <t>合同额</t>
    </r>
  </si>
  <si>
    <r>
      <rPr>
        <b/>
        <sz val="10"/>
        <rFont val="宋体"/>
        <family val="3"/>
        <charset val="134"/>
      </rPr>
      <t>直接成本</t>
    </r>
  </si>
  <si>
    <r>
      <rPr>
        <b/>
        <sz val="10"/>
        <rFont val="宋体"/>
        <family val="3"/>
        <charset val="134"/>
      </rPr>
      <t>税金</t>
    </r>
  </si>
  <si>
    <r>
      <rPr>
        <b/>
        <sz val="10"/>
        <rFont val="宋体"/>
        <family val="3"/>
        <charset val="134"/>
      </rPr>
      <t>毛利润</t>
    </r>
  </si>
  <si>
    <r>
      <rPr>
        <b/>
        <sz val="10"/>
        <rFont val="宋体"/>
        <family val="3"/>
        <charset val="134"/>
      </rPr>
      <t>毛利润所占比例</t>
    </r>
    <r>
      <rPr>
        <b/>
        <sz val="10"/>
        <rFont val="Arial"/>
        <family val="2"/>
      </rPr>
      <t>%</t>
    </r>
  </si>
  <si>
    <r>
      <rPr>
        <b/>
        <sz val="10"/>
        <rFont val="宋体"/>
        <family val="3"/>
        <charset val="134"/>
      </rPr>
      <t>本次回款额</t>
    </r>
  </si>
  <si>
    <r>
      <rPr>
        <b/>
        <sz val="10"/>
        <rFont val="宋体"/>
        <family val="3"/>
        <charset val="134"/>
      </rPr>
      <t>是否达到</t>
    </r>
    <r>
      <rPr>
        <b/>
        <sz val="10"/>
        <rFont val="Arial"/>
        <family val="2"/>
      </rPr>
      <t>10%</t>
    </r>
    <r>
      <rPr>
        <b/>
        <sz val="10"/>
        <rFont val="宋体"/>
        <family val="3"/>
        <charset val="134"/>
      </rPr>
      <t>正现金流的要求</t>
    </r>
  </si>
  <si>
    <r>
      <rPr>
        <b/>
        <sz val="10"/>
        <rFont val="宋体"/>
        <family val="3"/>
        <charset val="134"/>
      </rPr>
      <t>提成比例</t>
    </r>
  </si>
  <si>
    <t>服务平台</t>
  </si>
  <si>
    <t>是</t>
  </si>
  <si>
    <t>应追溯调整</t>
  </si>
  <si>
    <t>黄啸</t>
  </si>
  <si>
    <t>刘卓</t>
  </si>
  <si>
    <t>卢佩磊</t>
  </si>
  <si>
    <t>黄常铮</t>
  </si>
  <si>
    <t>李超</t>
  </si>
  <si>
    <t>胡逍</t>
  </si>
  <si>
    <t>贺浩</t>
  </si>
  <si>
    <t>彭亚萍</t>
  </si>
  <si>
    <t>张超</t>
  </si>
  <si>
    <t>服务项目管理合格</t>
  </si>
  <si>
    <t>吴城滨</t>
  </si>
  <si>
    <t>应发放金额（75%）</t>
  </si>
  <si>
    <t>数采仪4套（新版，不含安装，质保1年）</t>
  </si>
  <si>
    <t>西安联顺环境科技有限公司</t>
  </si>
  <si>
    <t>数采仪1套（新版，专版，含安装，质保1年）；商品销售（GPS模块1个）</t>
  </si>
  <si>
    <t>数采仪3套（新版，专版，含安装，质保1年）；商品销售（GPS模块3个）</t>
  </si>
  <si>
    <t>数采仪2套（新版，专版，含安装，质保1年）；商品销售（GPS模块2个）</t>
  </si>
  <si>
    <t>巨鹿县聚力环保有限公司</t>
  </si>
  <si>
    <t>合计</t>
  </si>
  <si>
    <t>山西鑫华翔科技发展有限公司</t>
  </si>
  <si>
    <t>天长环保污染源自动采集与监控软件V2.1软件销售合同</t>
  </si>
  <si>
    <t>陈磊</t>
  </si>
  <si>
    <t>曾宸</t>
  </si>
  <si>
    <t>谢静钰</t>
  </si>
  <si>
    <t>本职工作之余承担部门标书工作，态度积极</t>
  </si>
  <si>
    <t>天长</t>
    <phoneticPr fontId="1" type="noConversion"/>
  </si>
  <si>
    <t>王超</t>
    <phoneticPr fontId="7" type="noConversion"/>
  </si>
  <si>
    <t>王发</t>
    <phoneticPr fontId="7" type="noConversion"/>
  </si>
  <si>
    <t>张云山</t>
    <phoneticPr fontId="7" type="noConversion"/>
  </si>
  <si>
    <t>方耀辉</t>
    <phoneticPr fontId="7" type="noConversion"/>
  </si>
  <si>
    <t>刘俊良</t>
    <phoneticPr fontId="7" type="noConversion"/>
  </si>
  <si>
    <t>黄啸</t>
    <phoneticPr fontId="7" type="noConversion"/>
  </si>
  <si>
    <t>德惠市德佳环保能源有限公司</t>
  </si>
  <si>
    <t>江苏省生态环境监控中心（江苏省环境信息中心）</t>
  </si>
  <si>
    <t>驻地服务（省级，2人1年）</t>
  </si>
  <si>
    <t>重庆丰盛三峰环保发电有限公司</t>
  </si>
  <si>
    <t>珠海市生态环境局金湾分局</t>
  </si>
  <si>
    <t>广东泰和清环保科技有限公司</t>
  </si>
  <si>
    <t>技术服务（迁移）</t>
  </si>
  <si>
    <t>光大环保（中国）有限公司</t>
  </si>
  <si>
    <t>客户名称</t>
  </si>
  <si>
    <t>摘要</t>
  </si>
  <si>
    <t>合同额</t>
  </si>
  <si>
    <t>本次回款额</t>
  </si>
  <si>
    <t>奖励比例</t>
  </si>
  <si>
    <t>奖励金额</t>
  </si>
  <si>
    <t>中节能（临沂）环保能源有限公司</t>
  </si>
  <si>
    <t>备注：</t>
  </si>
  <si>
    <t>贾梓琦</t>
  </si>
  <si>
    <t>庄丹凤</t>
  </si>
  <si>
    <t>肖建卫</t>
  </si>
  <si>
    <t>曾广咏</t>
  </si>
  <si>
    <t>张意晨</t>
  </si>
  <si>
    <t>吕永贞</t>
  </si>
  <si>
    <t>恒尖才旦</t>
  </si>
  <si>
    <t>刘坤</t>
  </si>
  <si>
    <t>服务项目合格+260</t>
  </si>
  <si>
    <t>济南市2019年驻地运维项目顺利验收、在线监控服务工作充实、为客户提供详尽的在线监控数据统计各类应用报告+300。服务项目管理+100</t>
  </si>
  <si>
    <t>服务项目合格+80</t>
  </si>
  <si>
    <t>2019年驻地运维服务报告顺利通过用户验收。</t>
  </si>
  <si>
    <t>2019年驻地运维服务报告顺利通过用户验收，工作努力，表现满意，+400。服务项目合格+120</t>
  </si>
  <si>
    <t>31、32周未交周报</t>
  </si>
  <si>
    <t>服务项目合格+90；代主管职责，工作比较认真负责，协助大区管理工作，协助做好员工沟通、做好大区内部技术支持。培训等+300</t>
  </si>
  <si>
    <t>服务项目合格+340；本月江苏省厅统计数据、经常加班加点，任劳任怨，绩效奖励300。</t>
  </si>
  <si>
    <t>服务项目合格+250；工作努力，表现积极，+300.</t>
  </si>
  <si>
    <t>主管出差情况下，主动负责在线培训准备工作、环境税对接、共享数据技术研究、新人的培训指导。</t>
  </si>
  <si>
    <t>客服交通距离遥远，主动承担省厅代班工作，努力学习和适应新的工作内容</t>
  </si>
  <si>
    <t>培训未参加</t>
  </si>
  <si>
    <t>33周未交周报</t>
  </si>
  <si>
    <t>协助配合公司安装广州、中山等地方的垃圾焚烧企业的数采仪，特奖励200，服务项目合格+250</t>
  </si>
  <si>
    <t>带新同事做广州的巡检项目，每天工作量大，奖励200，服务项目合格+330</t>
  </si>
  <si>
    <t>服务项目管理合格+190，协助服务经理管理大区的技术工作，指导大区人员处理问题，协助解决区域内垃圾焚烧企业问题，拟定大区人员学习文档督促技术能力弱的人员学习，工作主动性高，具体较强的团队和服务意识，特奖励300</t>
  </si>
  <si>
    <t>服务项目管理合格+105：工作量较大，加班加点协助客户完成数据保障工作+200。</t>
  </si>
  <si>
    <t>70</t>
  </si>
  <si>
    <t>150</t>
  </si>
  <si>
    <t>服务项目合格+140：太原市数据库服务器硬盘故障，连续三天带病坚持在机房工作，完成数据恢复工作，受到客户的好评+200。</t>
  </si>
  <si>
    <t>90</t>
  </si>
  <si>
    <t>服务项目管理不合格-110；承担垃圾焚烧企业值守售后技术支持及问题处理工作，配合销售部门人员做技术支持+300，培训未参加-50</t>
  </si>
  <si>
    <t>服务项目管理合格+70，培训未参加-50</t>
  </si>
  <si>
    <t>服务项目管理合格</t>
    <phoneticPr fontId="1" type="noConversion"/>
  </si>
  <si>
    <t>每周末加班补录垃圾焚烧企业数据。</t>
    <phoneticPr fontId="1" type="noConversion"/>
  </si>
  <si>
    <t>负责光大集团垃圾焚烧企业日常服务的同时，兼任省厅工作对接任务，同时在光大集团的开发项目实施过程中协助研发加班加点分析问题、解决问题，工作认真负责，强度较大特奖励600，服务项目合格+400。</t>
    <phoneticPr fontId="1" type="noConversion"/>
  </si>
  <si>
    <t>服务项目合格</t>
    <phoneticPr fontId="1" type="noConversion"/>
  </si>
  <si>
    <t>协助广东省厅进行数据整理加班加点，奖励200。</t>
    <phoneticPr fontId="1" type="noConversion"/>
  </si>
  <si>
    <t>独立完成排查系统填报，7月平台工作顺利完成省厅考核，多项考核任务全省前三，得到客户肯定.除了本职工作，还大量进行2B的推广工作，以及2G的招投标商务工作。</t>
    <phoneticPr fontId="1" type="noConversion"/>
  </si>
  <si>
    <t>服务项目管理不合格</t>
    <phoneticPr fontId="1" type="noConversion"/>
  </si>
  <si>
    <t>服务项目管理合格+100</t>
  </si>
  <si>
    <t>西青驻地运维合同投标方案评标顺利完成。支持天津市局技术支持工作+500;服务项目合格+60；</t>
  </si>
  <si>
    <t>2020年8月销售提成发放汇总</t>
    <phoneticPr fontId="8" type="noConversion"/>
  </si>
  <si>
    <t xml:space="preserve">回款日期：2020年7月1日--2020年7月31日   </t>
    <phoneticPr fontId="8" type="noConversion"/>
  </si>
  <si>
    <t>毛活文</t>
    <phoneticPr fontId="7" type="noConversion"/>
  </si>
  <si>
    <t>肖建卫</t>
    <phoneticPr fontId="7" type="noConversion"/>
  </si>
  <si>
    <t>含江苏省厅合同提成，上月未发放，本月因研发成本变更追溯提成，江苏省厅合同提成本月应发放12204元</t>
    <phoneticPr fontId="7" type="noConversion"/>
  </si>
  <si>
    <t>段尧</t>
    <phoneticPr fontId="7" type="noConversion"/>
  </si>
  <si>
    <t>卢佩磊</t>
    <phoneticPr fontId="7" type="noConversion"/>
  </si>
  <si>
    <t>居晋芳</t>
    <phoneticPr fontId="7" type="noConversion"/>
  </si>
  <si>
    <t>高星</t>
    <phoneticPr fontId="7" type="noConversion"/>
  </si>
  <si>
    <t>谈文康</t>
    <phoneticPr fontId="7" type="noConversion"/>
  </si>
  <si>
    <t>李志兵</t>
    <phoneticPr fontId="7" type="noConversion"/>
  </si>
  <si>
    <t>黄常铮</t>
    <phoneticPr fontId="7" type="noConversion"/>
  </si>
  <si>
    <t>郭效金</t>
    <phoneticPr fontId="7" type="noConversion"/>
  </si>
  <si>
    <t>数采仪6套（新版，不含安装，质保1年）</t>
  </si>
  <si>
    <t>商品销售（GPS模块3个）</t>
  </si>
  <si>
    <t>重庆绿能新能源有限公司</t>
  </si>
  <si>
    <t>成都德锦源科技有限公司</t>
  </si>
  <si>
    <t>数采仪30套（新版，不含安装，质保1年）</t>
  </si>
  <si>
    <t>临沂市生态环境局</t>
  </si>
  <si>
    <t>数采仪3套（新版，专版，含安装，质保1年，分2次安装）；商品销售（GPS模块3个）</t>
  </si>
  <si>
    <t>中节能（秦皇岛）环保能源有限公司</t>
  </si>
  <si>
    <t>数采仪1套（新版，含安装，质保1年）；商品销售（GPS模块1个）</t>
  </si>
  <si>
    <t>桂林市深能环保有限公司</t>
  </si>
  <si>
    <t>天津绿色动力再生能源有限公司</t>
  </si>
  <si>
    <t>漳州市圣元环保电力有限公司</t>
  </si>
  <si>
    <t>技术服务（升级改造）</t>
  </si>
  <si>
    <t>厦门市生态环境保护综合执法支队</t>
  </si>
  <si>
    <t>驻地服务（市级，4人1年零2个月）</t>
  </si>
  <si>
    <t>湖南惠明环保科技有限公司</t>
  </si>
  <si>
    <t>厦门格瑞斯特环保科技有限公司</t>
  </si>
  <si>
    <t>雅安川能环保能源发电有限公司</t>
  </si>
  <si>
    <t>福德世仪器（杭州）有限公司</t>
  </si>
  <si>
    <t>西昌三峰环保发电有限公司</t>
  </si>
  <si>
    <t>遂宁川能能源有限公司</t>
  </si>
  <si>
    <t>商品销售（GPS模块2个）</t>
  </si>
  <si>
    <t>光大环保能源（宁波）有限公司</t>
  </si>
  <si>
    <t>深圳安贝特电力设备有限公司</t>
  </si>
  <si>
    <t>清远市生态环境局清新分局</t>
  </si>
  <si>
    <t>驻地服务（区县级，1人1年）</t>
  </si>
  <si>
    <t>光大城乡再生能源（萧县）有限公司</t>
  </si>
  <si>
    <t>数采仪2套（新版，专版，含安装，质保1年，分2次安装）；商品销售（GPS模块2个）</t>
  </si>
  <si>
    <t>成都三峰环保发电有限公司</t>
  </si>
  <si>
    <t>驻地服务（市级7人，1年零1个月）</t>
  </si>
  <si>
    <t>蚌埠绿色动力再生能源有限公司</t>
  </si>
  <si>
    <t>光大环保能源（永州）有限公司</t>
  </si>
  <si>
    <t>北京燕山时代仪表有限公司</t>
  </si>
  <si>
    <t>杭州聚光物联科技有限公司</t>
  </si>
  <si>
    <t>数采仪5台（新版，专版，含安装，质保1年）；商品销售（GPS模块5个）</t>
  </si>
  <si>
    <t>银川中科环保电力有限公司</t>
  </si>
  <si>
    <t>郑州计量先进技术研究院</t>
  </si>
  <si>
    <t>技术服务（数据共享服务）</t>
  </si>
  <si>
    <t>吕梁市生态环境局</t>
  </si>
  <si>
    <t>短信服务（46万条）</t>
  </si>
  <si>
    <t>临汾市生态环境局尧都分局</t>
  </si>
  <si>
    <t>驻地服务（市级，与临汾驻地合并为1人）</t>
  </si>
  <si>
    <t>上海市环境监测中心</t>
  </si>
  <si>
    <t>驻地服务（省级，1人1年零1个月）</t>
  </si>
  <si>
    <t xml:space="preserve"> 陈磊1</t>
  </si>
  <si>
    <t>4、服务平台，2020年6月已收到款但未收到合同5笔共353300元，2020年7月收到其中2个合同（西安联顺环境科技有限公司156000元，上海英凡环保科技有限公司62000元），故本月追溯提成：</t>
  </si>
  <si>
    <t>数采仪24套（新版，不含安装，质保1年）</t>
  </si>
  <si>
    <t>5、服务平台，2020年7月已收到款但未收到合同3笔共135900元，暂不提成，待收到合同再计算提成：</t>
  </si>
  <si>
    <t>甘肃新康环保产业监测服务有限公司</t>
  </si>
  <si>
    <t>光大城乡再生能源（淮安）有限公司</t>
  </si>
  <si>
    <t>内蒙古普拉特交通能源有限公司</t>
  </si>
  <si>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宋体"/>
        <family val="3"/>
        <charset val="134"/>
      </rPr>
      <t>、服务平台，</t>
    </r>
    <r>
      <rPr>
        <b/>
        <sz val="10"/>
        <color theme="1"/>
        <rFont val="Arial"/>
        <family val="2"/>
      </rPr>
      <t>2020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Arial"/>
        <family val="2"/>
      </rPr>
      <t>7</t>
    </r>
    <r>
      <rPr>
        <b/>
        <sz val="10"/>
        <color theme="1"/>
        <rFont val="宋体"/>
        <family val="3"/>
        <charset val="134"/>
      </rPr>
      <t>月收广州市生态环境局（合同额</t>
    </r>
    <r>
      <rPr>
        <b/>
        <sz val="10"/>
        <color theme="1"/>
        <rFont val="Arial"/>
        <family val="2"/>
      </rPr>
      <t>41.9</t>
    </r>
    <r>
      <rPr>
        <b/>
        <sz val="10"/>
        <color theme="1"/>
        <rFont val="宋体"/>
        <family val="3"/>
        <charset val="134"/>
      </rPr>
      <t>万元合同额</t>
    </r>
    <r>
      <rPr>
        <b/>
        <sz val="10"/>
        <color theme="1"/>
        <rFont val="Arial"/>
        <family val="2"/>
      </rPr>
      <t>41.9</t>
    </r>
    <r>
      <rPr>
        <b/>
        <sz val="10"/>
        <color theme="1"/>
        <rFont val="宋体"/>
        <family val="3"/>
        <charset val="134"/>
      </rPr>
      <t>万元，驻地服务（市级，</t>
    </r>
    <r>
      <rPr>
        <b/>
        <sz val="10"/>
        <color theme="1"/>
        <rFont val="Arial"/>
        <family val="2"/>
      </rPr>
      <t>2</t>
    </r>
    <r>
      <rPr>
        <b/>
        <sz val="10"/>
        <color theme="1"/>
        <rFont val="宋体"/>
        <family val="3"/>
        <charset val="134"/>
      </rPr>
      <t>人</t>
    </r>
    <r>
      <rPr>
        <b/>
        <sz val="10"/>
        <color theme="1"/>
        <rFont val="Arial"/>
        <family val="2"/>
      </rPr>
      <t>6</t>
    </r>
    <r>
      <rPr>
        <b/>
        <sz val="10"/>
        <color theme="1"/>
        <rFont val="宋体"/>
        <family val="3"/>
        <charset val="134"/>
      </rPr>
      <t>个月））</t>
    </r>
    <r>
      <rPr>
        <b/>
        <sz val="10"/>
        <color theme="1"/>
        <rFont val="Arial"/>
        <family val="2"/>
      </rPr>
      <t>20.95</t>
    </r>
    <r>
      <rPr>
        <b/>
        <sz val="10"/>
        <color theme="1"/>
        <rFont val="宋体"/>
        <family val="3"/>
        <charset val="134"/>
      </rPr>
      <t>万元，因涉及巡检成本，立项预算尚未确定，故暂不提成；</t>
    </r>
  </si>
  <si>
    <r>
      <t>3</t>
    </r>
    <r>
      <rPr>
        <b/>
        <sz val="10"/>
        <color theme="1"/>
        <rFont val="宋体"/>
        <family val="3"/>
        <charset val="134"/>
      </rPr>
      <t>、服务平台，</t>
    </r>
    <r>
      <rPr>
        <b/>
        <sz val="10"/>
        <color theme="1"/>
        <rFont val="Arial"/>
        <family val="2"/>
      </rPr>
      <t>2020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Arial"/>
        <family val="2"/>
      </rPr>
      <t>6</t>
    </r>
    <r>
      <rPr>
        <b/>
        <sz val="10"/>
        <color theme="1"/>
        <rFont val="宋体"/>
        <family val="3"/>
        <charset val="134"/>
      </rPr>
      <t>月收江苏省生态环境监控中心（江苏省环境信息中心）（合同额</t>
    </r>
    <r>
      <rPr>
        <b/>
        <sz val="10"/>
        <color theme="1"/>
        <rFont val="Arial"/>
        <family val="2"/>
      </rPr>
      <t>678000</t>
    </r>
    <r>
      <rPr>
        <b/>
        <sz val="10"/>
        <color theme="1"/>
        <rFont val="宋体"/>
        <family val="3"/>
        <charset val="134"/>
      </rPr>
      <t>元，驻地服务（省级，2人1年））</t>
    </r>
    <r>
      <rPr>
        <b/>
        <sz val="10"/>
        <color theme="1"/>
        <rFont val="Arial"/>
        <family val="2"/>
      </rPr>
      <t>542400</t>
    </r>
    <r>
      <rPr>
        <b/>
        <sz val="10"/>
        <color theme="1"/>
        <rFont val="宋体"/>
        <family val="3"/>
        <charset val="134"/>
      </rPr>
      <t>元，</t>
    </r>
    <r>
      <rPr>
        <b/>
        <sz val="10"/>
        <color theme="1"/>
        <rFont val="Arial"/>
        <family val="2"/>
      </rPr>
      <t>2020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Arial"/>
        <family val="2"/>
      </rPr>
      <t>7</t>
    </r>
    <r>
      <rPr>
        <b/>
        <sz val="10"/>
        <color theme="1"/>
        <rFont val="宋体"/>
        <family val="3"/>
        <charset val="134"/>
      </rPr>
      <t>月合同确认增加开发成本</t>
    </r>
    <r>
      <rPr>
        <b/>
        <sz val="10"/>
        <color theme="1"/>
        <rFont val="Arial"/>
        <family val="2"/>
      </rPr>
      <t>75000</t>
    </r>
    <r>
      <rPr>
        <b/>
        <sz val="10"/>
        <color theme="1"/>
        <rFont val="宋体"/>
        <family val="3"/>
        <charset val="134"/>
      </rPr>
      <t>元，故追溯提成；</t>
    </r>
    <phoneticPr fontId="7" type="noConversion"/>
  </si>
  <si>
    <r>
      <t xml:space="preserve"> </t>
    </r>
    <r>
      <rPr>
        <sz val="10"/>
        <color theme="1"/>
        <rFont val="宋体"/>
        <family val="3"/>
        <charset val="134"/>
      </rPr>
      <t>陈磊</t>
    </r>
    <r>
      <rPr>
        <sz val="10"/>
        <color theme="1"/>
        <rFont val="Arial"/>
        <family val="2"/>
      </rPr>
      <t>1</t>
    </r>
  </si>
  <si>
    <t>应发放</t>
    <phoneticPr fontId="1" type="noConversion"/>
  </si>
  <si>
    <t>黄于明、刘坤各2019.5</t>
  </si>
  <si>
    <t>郭效金（tc）</t>
  </si>
  <si>
    <t>李红燕、王志文各583</t>
  </si>
  <si>
    <t>陈磊1 1800、刘希鑫450</t>
  </si>
  <si>
    <t>河南雪城软件有限公司</t>
  </si>
  <si>
    <t>国控重点污染源自动监控系统运行维护服务（委托）合同</t>
  </si>
  <si>
    <t>苏州市生态环境执法局</t>
  </si>
  <si>
    <t>苏州市重点污染源自动监控与基础数据库系统运维服务</t>
  </si>
  <si>
    <t>光大环保能源（济南）有限公司</t>
  </si>
  <si>
    <t>光大环保能源（济南）有限公司驻地运维服务项目</t>
  </si>
  <si>
    <t>广州环投增城环保能源有限公司</t>
  </si>
  <si>
    <t>企业污染源自动监控线下培训</t>
  </si>
  <si>
    <t>瀚蓝（黄石）固废处理有限公司</t>
  </si>
  <si>
    <t>企业风控360技术服务</t>
  </si>
  <si>
    <t>瀚蓝（大连）固废处理有限公司</t>
  </si>
  <si>
    <t>浙江伟明环保股份有限公司</t>
  </si>
  <si>
    <t>垃圾焚烧企业培训</t>
  </si>
  <si>
    <t>生活垃圾焚烧发电厂自动监测数据传输运维服务合同</t>
  </si>
  <si>
    <t>光大国际环境监控平台技术开发服务</t>
  </si>
  <si>
    <t>光大绿色环保管理（深圳）有限公司</t>
  </si>
  <si>
    <t>光大水务（深圳）有限公司</t>
  </si>
  <si>
    <t>段尧9200、贺子明8000，高星8000，杨浩8000，居晋芳8000，卢佩磊5000</t>
  </si>
  <si>
    <t>2020年7月企业级服务销售奖励表</t>
  </si>
  <si>
    <t xml:space="preserve">期间：2020年7月1日--2020年7月31日   </t>
  </si>
  <si>
    <t>续签</t>
  </si>
  <si>
    <t>厦门市吉龙德环境工程有限公司</t>
  </si>
  <si>
    <t>新签</t>
  </si>
  <si>
    <t>企业环保365服务代理协议订货单</t>
  </si>
  <si>
    <t>光大环保能源（新郑）有限公司</t>
  </si>
  <si>
    <t>武汉博瑞环保能源发展有限公司</t>
  </si>
  <si>
    <t>德长环保股份有限公司</t>
  </si>
  <si>
    <t>王超1</t>
  </si>
  <si>
    <t>北京绿色动力环保有限公司</t>
  </si>
  <si>
    <t>李红燕588，贾梓琦、刘俊良各294</t>
    <phoneticPr fontId="7" type="noConversion"/>
  </si>
  <si>
    <t>光大环保能源（淳安）有限公司</t>
  </si>
  <si>
    <t>光大环保能源（镇江）有限公司</t>
  </si>
  <si>
    <t>中节能（合肥）可再生能源有限公司</t>
  </si>
  <si>
    <t>刘跃</t>
    <phoneticPr fontId="7" type="noConversion"/>
  </si>
  <si>
    <t>常熟浦发第二热电能源有限公司</t>
  </si>
  <si>
    <t>沂水沂清环保能源有限公司</t>
  </si>
  <si>
    <t>苏州吴江光大环保能源有限公司</t>
  </si>
  <si>
    <t>佳木斯博海环保电力有限公司</t>
  </si>
  <si>
    <t>长兴新城环保有限公司</t>
  </si>
  <si>
    <t>德阳和新环保发电有限责任公司</t>
  </si>
  <si>
    <t>楚雄东方新能源环保有限公司</t>
  </si>
  <si>
    <t>李惠惠、谈文康各980</t>
  </si>
  <si>
    <t>上海城投瀛洲生活垃圾处置有限公司</t>
  </si>
  <si>
    <t>李惠惠、李志兵各980</t>
  </si>
  <si>
    <t>泰州京城环保产业有限公司</t>
  </si>
  <si>
    <t>黄啸（tc）</t>
  </si>
  <si>
    <t>中节能（沧州）环保能源有限公司</t>
  </si>
  <si>
    <t>招远盛运环保电力有限公司</t>
  </si>
  <si>
    <t>昆明丰德环保电力有限公司</t>
  </si>
  <si>
    <t>开封中节能再生能源有限公司</t>
  </si>
  <si>
    <t>广州环投花城环保能源有限公司</t>
  </si>
  <si>
    <t>李惠惠、毛活文各588</t>
  </si>
  <si>
    <t>榆树市鸿大环保电力有限公司</t>
  </si>
  <si>
    <t>海宁绿动海云环保能源有限公司</t>
  </si>
  <si>
    <t>石狮市鸿峰环保生物工程有限公司</t>
  </si>
  <si>
    <t>红安绿色动力再生能源有限公司</t>
  </si>
  <si>
    <t>金乡盛运环保电力有限公司</t>
  </si>
  <si>
    <t>栖霞光大环保能源有限公司</t>
  </si>
  <si>
    <t>温州永强垃圾发电有限公司</t>
  </si>
  <si>
    <t>温州龙湾伟明环保能源有限公司</t>
  </si>
  <si>
    <t>兰陵兰清环保能源有限公司</t>
  </si>
  <si>
    <t>福州天楹环保能源有限公司</t>
  </si>
  <si>
    <t>李惠惠350,
陈磊2、张云山、黄常铮、方耀辉、曾宸  、张意晨、庄丹凤各43；张远林49</t>
    <phoneticPr fontId="7" type="noConversion"/>
  </si>
  <si>
    <t>淮北旺能环保能源有限公司</t>
  </si>
  <si>
    <t>睢县首创环保能源有限公司</t>
  </si>
  <si>
    <t>宣城瀚蓝固废处理有限公司</t>
  </si>
  <si>
    <t>李惠惠、刘跃各980</t>
  </si>
  <si>
    <t>襄阳恩菲环保能源有限公司</t>
  </si>
  <si>
    <t>中机眉山再生能源有限公司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</si>
</sst>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#,##0.00_);[Red]\(#,##0.00\)"/>
    <numFmt numFmtId="177" formatCode="0.0%"/>
    <numFmt numFmtId="178" formatCode="0_);[Red]\(0\)"/>
    <numFmt numFmtId="179" formatCode="#,##0_ "/>
    <numFmt numFmtId="180" formatCode="0.0_ "/>
    <numFmt numFmtId="181" formatCode="#,##0.00_ "/>
    <numFmt numFmtId="182" formatCode="#,##0_ ;[Red]\-#,##0\ "/>
    <numFmt numFmtId="184" formatCode="#,##0.00_ ;[Red]\-#,##0.00\ "/>
  </numFmts>
  <fonts count="4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微软雅黑"/>
      <family val="2"/>
      <charset val="134"/>
    </font>
    <font>
      <b/>
      <sz val="9"/>
      <color rgb="FFFF0000"/>
      <name val="等线"/>
      <family val="3"/>
      <charset val="134"/>
      <scheme val="minor"/>
    </font>
    <font>
      <sz val="10"/>
      <name val="等线"/>
      <charset val="134"/>
      <scheme val="minor"/>
    </font>
    <font>
      <b/>
      <sz val="11"/>
      <color rgb="FFFF000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0"/>
      <color theme="1"/>
      <name val="Arial"/>
      <family val="2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40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43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5" fillId="0" borderId="0"/>
  </cellStyleXfs>
  <cellXfs count="2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 wrapText="1"/>
    </xf>
    <xf numFmtId="178" fontId="10" fillId="0" borderId="20" xfId="6" applyNumberFormat="1" applyFont="1" applyFill="1" applyBorder="1" applyAlignment="1">
      <alignment horizontal="center" vertical="center" wrapText="1"/>
    </xf>
    <xf numFmtId="0" fontId="10" fillId="0" borderId="21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 wrapText="1"/>
    </xf>
    <xf numFmtId="0" fontId="10" fillId="0" borderId="19" xfId="6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3" borderId="13" xfId="6" applyFont="1" applyFill="1" applyBorder="1" applyAlignment="1">
      <alignment horizontal="center" vertical="center" wrapText="1"/>
    </xf>
    <xf numFmtId="0" fontId="14" fillId="0" borderId="3" xfId="29" applyFont="1" applyFill="1" applyBorder="1" applyAlignment="1">
      <alignment horizontal="center" vertical="center" wrapText="1"/>
    </xf>
    <xf numFmtId="0" fontId="14" fillId="0" borderId="4" xfId="29" applyFont="1" applyFill="1" applyBorder="1" applyAlignment="1">
      <alignment horizontal="center" vertical="center" wrapText="1"/>
    </xf>
    <xf numFmtId="176" fontId="14" fillId="0" borderId="4" xfId="29" applyNumberFormat="1" applyFont="1" applyFill="1" applyBorder="1" applyAlignment="1">
      <alignment horizontal="center" vertical="center" wrapText="1"/>
    </xf>
    <xf numFmtId="177" fontId="14" fillId="0" borderId="4" xfId="29" applyNumberFormat="1" applyFont="1" applyFill="1" applyBorder="1" applyAlignment="1">
      <alignment horizontal="center" vertical="center" wrapText="1"/>
    </xf>
    <xf numFmtId="179" fontId="14" fillId="0" borderId="5" xfId="29" applyNumberFormat="1" applyFont="1" applyFill="1" applyBorder="1" applyAlignment="1">
      <alignment horizontal="center" vertical="center" wrapText="1"/>
    </xf>
    <xf numFmtId="0" fontId="2" fillId="0" borderId="0" xfId="20">
      <alignment vertical="center"/>
    </xf>
    <xf numFmtId="0" fontId="23" fillId="0" borderId="1" xfId="0" applyFont="1" applyBorder="1" applyAlignment="1">
      <alignment horizontal="center" vertical="center"/>
    </xf>
    <xf numFmtId="177" fontId="27" fillId="2" borderId="1" xfId="29" applyNumberFormat="1" applyFont="1" applyFill="1" applyBorder="1" applyAlignment="1">
      <alignment horizontal="center" vertical="center" wrapText="1"/>
    </xf>
    <xf numFmtId="0" fontId="10" fillId="4" borderId="19" xfId="14" applyFont="1" applyFill="1" applyBorder="1" applyAlignment="1">
      <alignment horizontal="center" vertical="center" wrapText="1"/>
    </xf>
    <xf numFmtId="178" fontId="9" fillId="4" borderId="20" xfId="0" applyNumberFormat="1" applyFont="1" applyFill="1" applyBorder="1" applyAlignment="1">
      <alignment horizontal="center" vertical="center"/>
    </xf>
    <xf numFmtId="176" fontId="24" fillId="4" borderId="21" xfId="0" applyNumberFormat="1" applyFont="1" applyFill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2" borderId="1" xfId="0" applyNumberFormat="1" applyFont="1" applyFill="1" applyBorder="1" applyAlignment="1">
      <alignment horizontal="center" vertical="center" shrinkToFit="1"/>
    </xf>
    <xf numFmtId="176" fontId="21" fillId="0" borderId="23" xfId="0" applyNumberFormat="1" applyFont="1" applyBorder="1" applyAlignment="1">
      <alignment horizontal="center" vertical="center" shrinkToFit="1"/>
    </xf>
    <xf numFmtId="182" fontId="15" fillId="0" borderId="28" xfId="29" applyNumberFormat="1" applyFont="1" applyFill="1" applyBorder="1" applyAlignment="1">
      <alignment horizontal="center" vertical="center" wrapText="1"/>
    </xf>
    <xf numFmtId="182" fontId="15" fillId="0" borderId="17" xfId="29" applyNumberFormat="1" applyFont="1" applyFill="1" applyBorder="1" applyAlignment="1">
      <alignment horizontal="center" vertical="center" wrapText="1"/>
    </xf>
    <xf numFmtId="176" fontId="27" fillId="2" borderId="1" xfId="33" applyNumberFormat="1" applyFont="1" applyFill="1" applyBorder="1" applyAlignment="1">
      <alignment vertical="center" wrapText="1"/>
    </xf>
    <xf numFmtId="181" fontId="27" fillId="2" borderId="1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20" applyFont="1" applyBorder="1">
      <alignment vertical="center"/>
    </xf>
    <xf numFmtId="0" fontId="2" fillId="0" borderId="0" xfId="20" applyFill="1" applyBorder="1">
      <alignment vertical="center"/>
    </xf>
    <xf numFmtId="179" fontId="2" fillId="0" borderId="0" xfId="20" applyNumberFormat="1">
      <alignment vertical="center"/>
    </xf>
    <xf numFmtId="181" fontId="6" fillId="0" borderId="1" xfId="29" applyNumberFormat="1" applyFont="1" applyFill="1" applyBorder="1" applyAlignment="1">
      <alignment horizontal="center" vertical="center" wrapText="1"/>
    </xf>
    <xf numFmtId="177" fontId="27" fillId="0" borderId="1" xfId="29" applyNumberFormat="1" applyFont="1" applyFill="1" applyBorder="1" applyAlignment="1">
      <alignment horizontal="center" vertical="center" wrapText="1"/>
    </xf>
    <xf numFmtId="0" fontId="21" fillId="0" borderId="7" xfId="20" applyFont="1" applyBorder="1" applyAlignment="1">
      <alignment horizontal="center" vertical="center"/>
    </xf>
    <xf numFmtId="0" fontId="21" fillId="0" borderId="7" xfId="20" applyFont="1" applyBorder="1">
      <alignment vertical="center"/>
    </xf>
    <xf numFmtId="179" fontId="21" fillId="0" borderId="7" xfId="20" applyNumberFormat="1" applyFont="1" applyBorder="1">
      <alignment vertical="center"/>
    </xf>
    <xf numFmtId="182" fontId="14" fillId="0" borderId="8" xfId="36" applyNumberFormat="1" applyFont="1" applyFill="1" applyBorder="1" applyAlignment="1">
      <alignment horizontal="right" vertical="center" wrapText="1"/>
    </xf>
    <xf numFmtId="0" fontId="14" fillId="0" borderId="29" xfId="29" applyFont="1" applyFill="1" applyBorder="1" applyAlignment="1">
      <alignment horizontal="center" vertical="center" wrapText="1"/>
    </xf>
    <xf numFmtId="0" fontId="14" fillId="0" borderId="16" xfId="2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 wrapText="1"/>
    </xf>
    <xf numFmtId="176" fontId="27" fillId="0" borderId="1" xfId="33" applyNumberFormat="1" applyFont="1" applyFill="1" applyBorder="1" applyAlignment="1">
      <alignment vertical="center" wrapText="1"/>
    </xf>
    <xf numFmtId="181" fontId="27" fillId="0" borderId="6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176" fontId="14" fillId="0" borderId="7" xfId="33" applyNumberFormat="1" applyFont="1" applyFill="1" applyBorder="1" applyAlignment="1">
      <alignment vertical="center" wrapText="1"/>
    </xf>
    <xf numFmtId="176" fontId="27" fillId="2" borderId="1" xfId="33" applyNumberFormat="1" applyFont="1" applyFill="1" applyBorder="1" applyAlignment="1">
      <alignment horizontal="center" vertical="center" wrapText="1"/>
    </xf>
    <xf numFmtId="0" fontId="6" fillId="2" borderId="0" xfId="28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top" wrapText="1"/>
    </xf>
    <xf numFmtId="0" fontId="3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 vertical="center" wrapText="1" shrinkToFit="1"/>
    </xf>
    <xf numFmtId="176" fontId="30" fillId="0" borderId="1" xfId="0" applyNumberFormat="1" applyFont="1" applyBorder="1" applyAlignment="1">
      <alignment horizontal="center" vertical="center" wrapText="1" shrinkToFit="1"/>
    </xf>
    <xf numFmtId="0" fontId="6" fillId="0" borderId="1" xfId="39" applyFont="1" applyFill="1" applyBorder="1" applyAlignment="1">
      <alignment horizontal="center" vertical="center" wrapText="1"/>
    </xf>
    <xf numFmtId="177" fontId="14" fillId="0" borderId="16" xfId="29" applyNumberFormat="1" applyFont="1" applyFill="1" applyBorder="1" applyAlignment="1">
      <alignment horizontal="center" vertical="center" wrapText="1"/>
    </xf>
    <xf numFmtId="179" fontId="14" fillId="0" borderId="17" xfId="29" applyNumberFormat="1" applyFont="1" applyFill="1" applyBorder="1" applyAlignment="1">
      <alignment horizontal="center" vertical="center" wrapText="1"/>
    </xf>
    <xf numFmtId="10" fontId="31" fillId="0" borderId="1" xfId="38" applyNumberFormat="1" applyFont="1" applyBorder="1" applyAlignment="1">
      <alignment horizontal="center" vertical="center"/>
    </xf>
    <xf numFmtId="182" fontId="27" fillId="2" borderId="1" xfId="36" applyNumberFormat="1" applyFont="1" applyFill="1" applyBorder="1" applyAlignment="1">
      <alignment horizontal="center" vertical="center" wrapText="1"/>
    </xf>
    <xf numFmtId="177" fontId="27" fillId="2" borderId="1" xfId="38" applyNumberFormat="1" applyFont="1" applyFill="1" applyBorder="1" applyAlignment="1">
      <alignment horizontal="center" vertical="center"/>
    </xf>
    <xf numFmtId="181" fontId="27" fillId="2" borderId="1" xfId="36" applyNumberFormat="1" applyFont="1" applyFill="1" applyBorder="1" applyAlignment="1">
      <alignment horizontal="center" vertical="center" wrapText="1"/>
    </xf>
    <xf numFmtId="10" fontId="31" fillId="2" borderId="1" xfId="38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28" applyFont="1" applyFill="1">
      <alignment vertical="center"/>
    </xf>
    <xf numFmtId="0" fontId="6" fillId="2" borderId="0" xfId="28" applyFont="1" applyFill="1">
      <alignment vertical="center"/>
    </xf>
    <xf numFmtId="0" fontId="5" fillId="0" borderId="0" xfId="37" applyFill="1">
      <alignment vertical="center"/>
    </xf>
    <xf numFmtId="0" fontId="9" fillId="0" borderId="1" xfId="39" applyFont="1" applyFill="1" applyBorder="1" applyAlignment="1">
      <alignment horizontal="center" vertical="center" wrapText="1"/>
    </xf>
    <xf numFmtId="177" fontId="9" fillId="0" borderId="1" xfId="39" applyNumberFormat="1" applyFont="1" applyFill="1" applyBorder="1" applyAlignment="1">
      <alignment horizontal="center" vertical="center" wrapText="1"/>
    </xf>
    <xf numFmtId="176" fontId="9" fillId="0" borderId="1" xfId="39" applyNumberFormat="1" applyFont="1" applyFill="1" applyBorder="1" applyAlignment="1">
      <alignment horizontal="center" vertical="center" wrapText="1"/>
    </xf>
    <xf numFmtId="0" fontId="9" fillId="0" borderId="0" xfId="37" applyFont="1" applyFill="1">
      <alignment vertical="center"/>
    </xf>
    <xf numFmtId="0" fontId="28" fillId="0" borderId="1" xfId="0" applyFont="1" applyBorder="1" applyAlignment="1">
      <alignment vertical="center" wrapText="1"/>
    </xf>
    <xf numFmtId="176" fontId="27" fillId="0" borderId="1" xfId="39" applyNumberFormat="1" applyFont="1" applyFill="1" applyBorder="1" applyAlignment="1">
      <alignment vertical="center" wrapText="1"/>
    </xf>
    <xf numFmtId="0" fontId="0" fillId="0" borderId="0" xfId="0" applyAlignment="1"/>
    <xf numFmtId="43" fontId="27" fillId="0" borderId="1" xfId="32" applyFont="1" applyFill="1" applyBorder="1" applyAlignment="1" applyProtection="1">
      <alignment horizontal="center" vertical="center" wrapText="1"/>
    </xf>
    <xf numFmtId="43" fontId="27" fillId="0" borderId="1" xfId="26" applyNumberFormat="1" applyFont="1" applyFill="1" applyBorder="1" applyAlignment="1">
      <alignment horizontal="right" vertical="center" wrapText="1"/>
    </xf>
    <xf numFmtId="176" fontId="27" fillId="0" borderId="1" xfId="34" applyNumberFormat="1" applyFont="1" applyFill="1" applyBorder="1" applyAlignment="1">
      <alignment horizontal="right" vertical="center" wrapText="1"/>
    </xf>
    <xf numFmtId="10" fontId="27" fillId="0" borderId="1" xfId="35" applyNumberFormat="1" applyFont="1" applyFill="1" applyBorder="1" applyAlignment="1">
      <alignment horizontal="right" vertical="center" wrapText="1"/>
    </xf>
    <xf numFmtId="181" fontId="27" fillId="0" borderId="1" xfId="0" applyNumberFormat="1" applyFont="1" applyFill="1" applyBorder="1" applyAlignment="1">
      <alignment vertical="center"/>
    </xf>
    <xf numFmtId="181" fontId="27" fillId="0" borderId="34" xfId="36" applyNumberFormat="1" applyFont="1" applyFill="1" applyBorder="1" applyAlignment="1">
      <alignment horizontal="right" vertical="center" wrapText="1"/>
    </xf>
    <xf numFmtId="182" fontId="2" fillId="0" borderId="0" xfId="20" applyNumberFormat="1">
      <alignment vertical="center"/>
    </xf>
    <xf numFmtId="0" fontId="2" fillId="0" borderId="0" xfId="20" applyFill="1">
      <alignment vertical="center"/>
    </xf>
    <xf numFmtId="0" fontId="6" fillId="0" borderId="0" xfId="0" applyFont="1" applyFill="1" applyAlignment="1">
      <alignment vertical="center"/>
    </xf>
    <xf numFmtId="182" fontId="2" fillId="0" borderId="0" xfId="20" applyNumberFormat="1" applyFill="1">
      <alignment vertical="center"/>
    </xf>
    <xf numFmtId="0" fontId="2" fillId="0" borderId="7" xfId="20" applyFill="1" applyBorder="1">
      <alignment vertical="center"/>
    </xf>
    <xf numFmtId="0" fontId="6" fillId="0" borderId="7" xfId="0" applyFont="1" applyFill="1" applyBorder="1" applyAlignment="1">
      <alignment vertical="center"/>
    </xf>
    <xf numFmtId="181" fontId="14" fillId="0" borderId="35" xfId="36" applyNumberFormat="1" applyFont="1" applyFill="1" applyBorder="1" applyAlignment="1">
      <alignment horizontal="right" vertical="center" wrapText="1"/>
    </xf>
    <xf numFmtId="0" fontId="14" fillId="0" borderId="5" xfId="29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21" fillId="0" borderId="25" xfId="20" applyFont="1" applyFill="1" applyBorder="1" applyAlignment="1">
      <alignment horizontal="center" vertical="center" wrapText="1"/>
    </xf>
    <xf numFmtId="0" fontId="21" fillId="0" borderId="24" xfId="20" applyFont="1" applyFill="1" applyBorder="1" applyAlignment="1">
      <alignment horizontal="center" vertical="center" wrapText="1"/>
    </xf>
    <xf numFmtId="0" fontId="21" fillId="0" borderId="27" xfId="20" applyFont="1" applyBorder="1" applyAlignment="1">
      <alignment horizontal="center" vertical="center" wrapText="1"/>
    </xf>
    <xf numFmtId="0" fontId="6" fillId="0" borderId="14" xfId="29" applyFont="1" applyFill="1" applyBorder="1" applyAlignment="1">
      <alignment horizontal="center" vertical="center" wrapText="1"/>
    </xf>
    <xf numFmtId="0" fontId="6" fillId="0" borderId="30" xfId="29" applyFont="1" applyFill="1" applyBorder="1" applyAlignment="1">
      <alignment horizontal="center" vertical="center" wrapText="1"/>
    </xf>
    <xf numFmtId="0" fontId="26" fillId="3" borderId="9" xfId="6" applyFont="1" applyFill="1" applyBorder="1" applyAlignment="1">
      <alignment horizontal="left" vertical="center" wrapText="1"/>
    </xf>
    <xf numFmtId="0" fontId="26" fillId="3" borderId="10" xfId="6" applyFont="1" applyFill="1" applyBorder="1" applyAlignment="1">
      <alignment horizontal="left" vertical="center" wrapText="1"/>
    </xf>
    <xf numFmtId="0" fontId="16" fillId="0" borderId="18" xfId="6" applyFont="1" applyFill="1" applyBorder="1" applyAlignment="1">
      <alignment horizontal="center" vertical="center" wrapText="1"/>
    </xf>
    <xf numFmtId="0" fontId="10" fillId="0" borderId="31" xfId="6" applyFont="1" applyFill="1" applyBorder="1" applyAlignment="1">
      <alignment horizontal="center" vertical="center" wrapText="1"/>
    </xf>
    <xf numFmtId="0" fontId="10" fillId="0" borderId="22" xfId="6" applyFont="1" applyFill="1" applyBorder="1" applyAlignment="1">
      <alignment horizontal="center" vertical="center" wrapText="1"/>
    </xf>
    <xf numFmtId="0" fontId="10" fillId="0" borderId="32" xfId="6" applyFont="1" applyFill="1" applyBorder="1" applyAlignment="1">
      <alignment horizontal="center" vertical="center" wrapText="1"/>
    </xf>
    <xf numFmtId="0" fontId="35" fillId="0" borderId="0" xfId="39" applyFont="1" applyFill="1" applyBorder="1" applyAlignment="1">
      <alignment horizontal="center" vertical="center" wrapText="1"/>
    </xf>
    <xf numFmtId="0" fontId="36" fillId="0" borderId="0" xfId="39" applyFont="1" applyFill="1" applyBorder="1" applyAlignment="1">
      <alignment horizontal="left" vertical="center" wrapText="1"/>
    </xf>
    <xf numFmtId="0" fontId="6" fillId="0" borderId="23" xfId="39" applyFont="1" applyFill="1" applyBorder="1" applyAlignment="1">
      <alignment horizontal="center" vertical="center" wrapText="1"/>
    </xf>
    <xf numFmtId="0" fontId="6" fillId="0" borderId="33" xfId="39" applyFont="1" applyFill="1" applyBorder="1" applyAlignment="1">
      <alignment horizontal="center" vertical="center" wrapText="1"/>
    </xf>
    <xf numFmtId="0" fontId="6" fillId="0" borderId="15" xfId="39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>
      <alignment vertical="center"/>
    </xf>
    <xf numFmtId="176" fontId="6" fillId="2" borderId="1" xfId="28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28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 wrapText="1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6" fillId="2" borderId="1" xfId="15" applyNumberFormat="1" applyFont="1" applyFill="1" applyBorder="1" applyAlignment="1">
      <alignment horizontal="center" vertical="center" wrapText="1"/>
    </xf>
    <xf numFmtId="184" fontId="6" fillId="2" borderId="1" xfId="28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26" applyFont="1" applyFill="1" applyBorder="1" applyAlignment="1">
      <alignment vertical="center" wrapText="1"/>
    </xf>
    <xf numFmtId="43" fontId="27" fillId="2" borderId="1" xfId="3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43" fontId="22" fillId="2" borderId="1" xfId="30" applyFont="1" applyFill="1" applyBorder="1" applyAlignment="1">
      <alignment vertical="center"/>
    </xf>
    <xf numFmtId="181" fontId="27" fillId="2" borderId="1" xfId="27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26" applyFont="1" applyFill="1" applyBorder="1" applyAlignment="1">
      <alignment vertical="center" wrapText="1"/>
    </xf>
    <xf numFmtId="181" fontId="27" fillId="2" borderId="1" xfId="14" applyNumberFormat="1" applyFont="1" applyFill="1" applyBorder="1" applyAlignment="1">
      <alignment vertical="center" wrapText="1"/>
    </xf>
    <xf numFmtId="0" fontId="6" fillId="0" borderId="1" xfId="19" applyFont="1" applyFill="1" applyBorder="1" applyAlignment="1">
      <alignment vertical="center" wrapText="1"/>
    </xf>
    <xf numFmtId="43" fontId="27" fillId="2" borderId="1" xfId="19" applyNumberFormat="1" applyFont="1" applyFill="1" applyBorder="1" applyAlignment="1">
      <alignment vertical="center" wrapText="1"/>
    </xf>
    <xf numFmtId="0" fontId="6" fillId="0" borderId="1" xfId="39" applyFont="1" applyFill="1" applyBorder="1" applyAlignment="1">
      <alignment vertical="center" wrapText="1"/>
    </xf>
    <xf numFmtId="0" fontId="6" fillId="2" borderId="1" xfId="39" applyFont="1" applyFill="1" applyBorder="1" applyAlignment="1">
      <alignment vertical="center" wrapText="1"/>
    </xf>
    <xf numFmtId="0" fontId="28" fillId="0" borderId="0" xfId="20" applyFont="1">
      <alignment vertical="center"/>
    </xf>
    <xf numFmtId="0" fontId="22" fillId="0" borderId="0" xfId="20" applyFont="1">
      <alignment vertical="center"/>
    </xf>
    <xf numFmtId="181" fontId="22" fillId="0" borderId="0" xfId="20" applyNumberFormat="1" applyFont="1" applyFill="1">
      <alignment vertical="center"/>
    </xf>
    <xf numFmtId="179" fontId="22" fillId="0" borderId="0" xfId="20" applyNumberFormat="1" applyFont="1">
      <alignment vertical="center"/>
    </xf>
    <xf numFmtId="182" fontId="22" fillId="0" borderId="0" xfId="20" applyNumberFormat="1" applyFont="1">
      <alignment vertical="center"/>
    </xf>
    <xf numFmtId="0" fontId="22" fillId="0" borderId="0" xfId="20" applyFont="1" applyFill="1">
      <alignment vertical="center"/>
    </xf>
    <xf numFmtId="0" fontId="34" fillId="0" borderId="0" xfId="20" applyFont="1">
      <alignment vertical="center"/>
    </xf>
    <xf numFmtId="181" fontId="22" fillId="0" borderId="0" xfId="20" applyNumberFormat="1" applyFont="1">
      <alignment vertical="center"/>
    </xf>
    <xf numFmtId="0" fontId="32" fillId="0" borderId="0" xfId="20" applyFont="1" applyFill="1" applyBorder="1">
      <alignment vertical="center"/>
    </xf>
    <xf numFmtId="179" fontId="2" fillId="0" borderId="0" xfId="20" applyNumberFormat="1" applyFill="1">
      <alignment vertical="center"/>
    </xf>
    <xf numFmtId="0" fontId="22" fillId="0" borderId="14" xfId="20" applyFont="1" applyFill="1" applyBorder="1" applyAlignment="1">
      <alignment horizontal="center" vertical="center"/>
    </xf>
    <xf numFmtId="0" fontId="22" fillId="0" borderId="30" xfId="20" applyFont="1" applyFill="1" applyBorder="1" applyAlignment="1">
      <alignment horizontal="center" vertical="center"/>
    </xf>
    <xf numFmtId="0" fontId="37" fillId="0" borderId="7" xfId="20" applyFont="1" applyFill="1" applyBorder="1" applyAlignment="1">
      <alignment horizontal="center" vertical="center"/>
    </xf>
    <xf numFmtId="0" fontId="34" fillId="0" borderId="7" xfId="20" applyFont="1" applyFill="1" applyBorder="1" applyAlignment="1">
      <alignment vertical="center"/>
    </xf>
    <xf numFmtId="181" fontId="34" fillId="0" borderId="7" xfId="20" applyNumberFormat="1" applyFont="1" applyFill="1" applyBorder="1">
      <alignment vertical="center"/>
    </xf>
    <xf numFmtId="181" fontId="34" fillId="0" borderId="8" xfId="20" applyNumberFormat="1" applyFont="1" applyFill="1" applyBorder="1">
      <alignment vertical="center"/>
    </xf>
    <xf numFmtId="181" fontId="38" fillId="0" borderId="0" xfId="20" applyNumberFormat="1" applyFont="1" applyFill="1">
      <alignment vertical="center"/>
    </xf>
    <xf numFmtId="0" fontId="6" fillId="0" borderId="1" xfId="39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10" fontId="27" fillId="2" borderId="1" xfId="35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6" fontId="27" fillId="2" borderId="23" xfId="33" applyNumberFormat="1" applyFont="1" applyFill="1" applyBorder="1" applyAlignment="1">
      <alignment horizontal="center" vertical="center" wrapText="1"/>
    </xf>
    <xf numFmtId="176" fontId="27" fillId="2" borderId="33" xfId="33" applyNumberFormat="1" applyFont="1" applyFill="1" applyBorder="1" applyAlignment="1">
      <alignment horizontal="center" vertical="center" wrapText="1"/>
    </xf>
    <xf numFmtId="176" fontId="27" fillId="2" borderId="15" xfId="33" applyNumberFormat="1" applyFont="1" applyFill="1" applyBorder="1" applyAlignment="1">
      <alignment horizontal="center" vertical="center" wrapText="1"/>
    </xf>
    <xf numFmtId="10" fontId="31" fillId="0" borderId="23" xfId="38" applyNumberFormat="1" applyFont="1" applyBorder="1" applyAlignment="1">
      <alignment horizontal="center" vertical="center"/>
    </xf>
    <xf numFmtId="10" fontId="31" fillId="0" borderId="33" xfId="38" applyNumberFormat="1" applyFont="1" applyBorder="1" applyAlignment="1">
      <alignment horizontal="center" vertical="center"/>
    </xf>
    <xf numFmtId="10" fontId="31" fillId="0" borderId="15" xfId="38" applyNumberFormat="1" applyFont="1" applyBorder="1" applyAlignment="1">
      <alignment horizontal="center" vertical="center"/>
    </xf>
    <xf numFmtId="182" fontId="27" fillId="2" borderId="23" xfId="36" applyNumberFormat="1" applyFont="1" applyFill="1" applyBorder="1" applyAlignment="1">
      <alignment horizontal="center" vertical="center" wrapText="1"/>
    </xf>
    <xf numFmtId="182" fontId="27" fillId="2" borderId="33" xfId="36" applyNumberFormat="1" applyFont="1" applyFill="1" applyBorder="1" applyAlignment="1">
      <alignment horizontal="center" vertical="center" wrapText="1"/>
    </xf>
    <xf numFmtId="182" fontId="27" fillId="2" borderId="15" xfId="36" applyNumberFormat="1" applyFont="1" applyFill="1" applyBorder="1" applyAlignment="1">
      <alignment horizontal="center" vertical="center" wrapText="1"/>
    </xf>
    <xf numFmtId="177" fontId="27" fillId="2" borderId="23" xfId="38" applyNumberFormat="1" applyFont="1" applyFill="1" applyBorder="1" applyAlignment="1">
      <alignment horizontal="center" vertical="center"/>
    </xf>
    <xf numFmtId="177" fontId="27" fillId="2" borderId="33" xfId="38" applyNumberFormat="1" applyFont="1" applyFill="1" applyBorder="1" applyAlignment="1">
      <alignment horizontal="center" vertical="center"/>
    </xf>
    <xf numFmtId="177" fontId="27" fillId="2" borderId="15" xfId="38" applyNumberFormat="1" applyFont="1" applyFill="1" applyBorder="1" applyAlignment="1">
      <alignment horizontal="center" vertical="center"/>
    </xf>
    <xf numFmtId="181" fontId="27" fillId="2" borderId="23" xfId="36" applyNumberFormat="1" applyFont="1" applyFill="1" applyBorder="1" applyAlignment="1">
      <alignment horizontal="center" vertical="center" wrapText="1"/>
    </xf>
    <xf numFmtId="181" fontId="27" fillId="2" borderId="33" xfId="36" applyNumberFormat="1" applyFont="1" applyFill="1" applyBorder="1" applyAlignment="1">
      <alignment horizontal="center" vertical="center" wrapText="1"/>
    </xf>
    <xf numFmtId="181" fontId="27" fillId="2" borderId="15" xfId="36" applyNumberFormat="1" applyFont="1" applyFill="1" applyBorder="1" applyAlignment="1">
      <alignment horizontal="center" vertical="center" wrapText="1"/>
    </xf>
    <xf numFmtId="0" fontId="6" fillId="0" borderId="23" xfId="28" applyFont="1" applyFill="1" applyBorder="1" applyAlignment="1">
      <alignment horizontal="center" vertical="center"/>
    </xf>
    <xf numFmtId="0" fontId="6" fillId="0" borderId="33" xfId="28" applyFont="1" applyFill="1" applyBorder="1" applyAlignment="1">
      <alignment horizontal="center" vertical="center"/>
    </xf>
    <xf numFmtId="0" fontId="6" fillId="0" borderId="15" xfId="28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9" fontId="27" fillId="0" borderId="1" xfId="39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vertical="center" wrapText="1"/>
    </xf>
    <xf numFmtId="176" fontId="27" fillId="0" borderId="23" xfId="39" applyNumberFormat="1" applyFont="1" applyFill="1" applyBorder="1" applyAlignment="1">
      <alignment vertical="center" wrapText="1"/>
    </xf>
    <xf numFmtId="0" fontId="36" fillId="0" borderId="37" xfId="39" applyFont="1" applyFill="1" applyBorder="1" applyAlignment="1">
      <alignment horizontal="left" vertical="center" wrapText="1"/>
    </xf>
    <xf numFmtId="0" fontId="5" fillId="0" borderId="0" xfId="39" applyFill="1"/>
    <xf numFmtId="177" fontId="5" fillId="0" borderId="0" xfId="39" applyNumberFormat="1" applyFill="1"/>
    <xf numFmtId="0" fontId="40" fillId="0" borderId="0" xfId="39" applyFont="1" applyFill="1"/>
    <xf numFmtId="181" fontId="5" fillId="0" borderId="0" xfId="39" applyNumberFormat="1" applyFill="1"/>
    <xf numFmtId="176" fontId="5" fillId="0" borderId="0" xfId="39" applyNumberFormat="1" applyFill="1"/>
    <xf numFmtId="177" fontId="5" fillId="0" borderId="0" xfId="37" applyNumberFormat="1" applyFill="1">
      <alignment vertical="center"/>
    </xf>
    <xf numFmtId="176" fontId="5" fillId="0" borderId="0" xfId="37" applyNumberFormat="1" applyFill="1">
      <alignment vertical="center"/>
    </xf>
    <xf numFmtId="0" fontId="8" fillId="0" borderId="0" xfId="37" applyFont="1" applyFill="1">
      <alignment vertical="center"/>
    </xf>
    <xf numFmtId="0" fontId="5" fillId="0" borderId="0" xfId="37" applyFill="1" applyBorder="1">
      <alignment vertical="center"/>
    </xf>
    <xf numFmtId="0" fontId="9" fillId="0" borderId="0" xfId="37" applyFont="1" applyFill="1" applyBorder="1">
      <alignment vertical="center"/>
    </xf>
    <xf numFmtId="0" fontId="28" fillId="0" borderId="0" xfId="0" applyFont="1" applyFill="1" applyBorder="1" applyAlignment="1">
      <alignment vertical="center" wrapText="1"/>
    </xf>
  </cellXfs>
  <cellStyles count="40">
    <cellStyle name="百分比" xfId="38" builtinId="5"/>
    <cellStyle name="百分比 3 3 2 2 2 2 2 2 2" xfId="31"/>
    <cellStyle name="百分比 3 3 2 2 2 2 2 2 2 2" xfId="35"/>
    <cellStyle name="常规" xfId="0" builtinId="0"/>
    <cellStyle name="常规 10 5" xfId="2"/>
    <cellStyle name="常规 10 5 2" xfId="3"/>
    <cellStyle name="常规 10 5 2 2 2" xfId="7"/>
    <cellStyle name="常规 10 5 2 2 2 2" xfId="9"/>
    <cellStyle name="常规 10 5 2 2 2 2 2" xfId="11"/>
    <cellStyle name="常规 10 5 2 2 2 2 2 2" xfId="13"/>
    <cellStyle name="常规 2 18" xfId="37"/>
    <cellStyle name="常规 2 19 2" xfId="4"/>
    <cellStyle name="常规 2 19 2 2 2" xfId="8"/>
    <cellStyle name="常规 2 19 2 2 2 2" xfId="10"/>
    <cellStyle name="常规 2 19 2 2 2 2 2" xfId="12"/>
    <cellStyle name="常规 2 19 2 2 2 2 2 2" xfId="15"/>
    <cellStyle name="常规 2 19 2 2 2 2 2 2 2" xfId="28"/>
    <cellStyle name="常规 2 2" xfId="1"/>
    <cellStyle name="常规 2 2 10 2" xfId="5"/>
    <cellStyle name="常规 28 2 2" xfId="20"/>
    <cellStyle name="常规_Sheet1 2 2 2 2" xfId="39"/>
    <cellStyle name="常规_Sheet1 2 2 3" xfId="26"/>
    <cellStyle name="常规_Sheet1 3 2 2 2" xfId="29"/>
    <cellStyle name="常规_Sheet1 3 2 3" xfId="6"/>
    <cellStyle name="常规_Sheet1 3 2 3 2 2 2 2" xfId="14"/>
    <cellStyle name="常规_Sheet1 3 2 3 2 2 2 2 3" xfId="27"/>
    <cellStyle name="常规_Sheet1 3 3 2 2 2 2 2 2" xfId="19"/>
    <cellStyle name="常规_Sheet1 3 3 2 2 2 2 2 2 2" xfId="33"/>
    <cellStyle name="常规_Sheet1 3 3 2 2 2 2 2 3" xfId="36"/>
    <cellStyle name="千位分隔 17 3 3" xfId="16"/>
    <cellStyle name="千位分隔 17 3 3 2 2" xfId="22"/>
    <cellStyle name="千位分隔 17 4 2 2 2 2" xfId="30"/>
    <cellStyle name="千位分隔 17 4 2 2 2 2 2" xfId="32"/>
    <cellStyle name="千位分隔 2 5 2 2 2" xfId="17"/>
    <cellStyle name="千位分隔 2 5 2 2 2 2 2 2" xfId="18"/>
    <cellStyle name="千位分隔 2 5 2 2 2 2 2 2 2" xfId="23"/>
    <cellStyle name="千位分隔 2 5 2 2 2 2 2 2 2 2" xfId="34"/>
    <cellStyle name="千位分隔 22" xfId="21"/>
    <cellStyle name="千位分隔 23" xfId="24"/>
    <cellStyle name="千位分隔 23 3" xfId="2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zoomScaleNormal="100" workbookViewId="0">
      <selection activeCell="C79" sqref="C79"/>
    </sheetView>
  </sheetViews>
  <sheetFormatPr defaultRowHeight="13.5"/>
  <cols>
    <col min="1" max="1" width="10.125" style="2" customWidth="1"/>
    <col min="2" max="2" width="9" style="1"/>
    <col min="3" max="3" width="8.625" style="1"/>
    <col min="4" max="4" width="51.375" style="130" customWidth="1"/>
  </cols>
  <sheetData>
    <row r="1" spans="1:4" ht="24.6" customHeight="1">
      <c r="A1" s="3" t="s">
        <v>2</v>
      </c>
      <c r="B1" s="3" t="s">
        <v>0</v>
      </c>
      <c r="C1" s="3" t="s">
        <v>1</v>
      </c>
      <c r="D1" s="128" t="s">
        <v>3</v>
      </c>
    </row>
    <row r="2" spans="1:4" ht="24.6" customHeight="1">
      <c r="A2" s="103" t="s">
        <v>11</v>
      </c>
      <c r="B2" s="104"/>
      <c r="C2" s="104"/>
      <c r="D2" s="105"/>
    </row>
    <row r="3" spans="1:4">
      <c r="A3" s="60" t="s">
        <v>66</v>
      </c>
      <c r="B3" s="61">
        <v>260</v>
      </c>
      <c r="C3" s="61"/>
      <c r="D3" s="53" t="s">
        <v>155</v>
      </c>
    </row>
    <row r="4" spans="1:4" ht="40.5">
      <c r="A4" s="60" t="s">
        <v>25</v>
      </c>
      <c r="B4" s="61">
        <v>400</v>
      </c>
      <c r="C4" s="61"/>
      <c r="D4" s="54" t="s">
        <v>156</v>
      </c>
    </row>
    <row r="5" spans="1:4">
      <c r="A5" s="60" t="s">
        <v>30</v>
      </c>
      <c r="B5" s="61">
        <v>80</v>
      </c>
      <c r="C5" s="61"/>
      <c r="D5" s="53" t="s">
        <v>157</v>
      </c>
    </row>
    <row r="6" spans="1:4">
      <c r="A6" s="60" t="s">
        <v>147</v>
      </c>
      <c r="B6" s="61">
        <v>200</v>
      </c>
      <c r="C6" s="61"/>
      <c r="D6" s="54" t="s">
        <v>158</v>
      </c>
    </row>
    <row r="7" spans="1:4" ht="27">
      <c r="A7" s="60" t="s">
        <v>58</v>
      </c>
      <c r="B7" s="61">
        <v>520</v>
      </c>
      <c r="C7" s="61"/>
      <c r="D7" s="54" t="s">
        <v>159</v>
      </c>
    </row>
    <row r="8" spans="1:4">
      <c r="A8" s="60" t="s">
        <v>26</v>
      </c>
      <c r="B8" s="61">
        <v>180</v>
      </c>
      <c r="C8" s="61"/>
      <c r="D8" s="54" t="s">
        <v>49</v>
      </c>
    </row>
    <row r="9" spans="1:4">
      <c r="A9" s="60" t="s">
        <v>27</v>
      </c>
      <c r="B9" s="61">
        <v>150</v>
      </c>
      <c r="C9" s="61"/>
      <c r="D9" s="53" t="s">
        <v>49</v>
      </c>
    </row>
    <row r="10" spans="1:4">
      <c r="A10" s="60" t="s">
        <v>31</v>
      </c>
      <c r="B10" s="61">
        <v>120</v>
      </c>
      <c r="C10" s="61"/>
      <c r="D10" s="53" t="s">
        <v>49</v>
      </c>
    </row>
    <row r="11" spans="1:4">
      <c r="A11" s="60" t="s">
        <v>120</v>
      </c>
      <c r="B11" s="58"/>
      <c r="C11" s="61">
        <v>100</v>
      </c>
      <c r="D11" s="54" t="s">
        <v>160</v>
      </c>
    </row>
    <row r="12" spans="1:4" ht="40.5">
      <c r="A12" s="60" t="s">
        <v>29</v>
      </c>
      <c r="B12" s="61">
        <v>390</v>
      </c>
      <c r="C12" s="61"/>
      <c r="D12" s="54" t="s">
        <v>161</v>
      </c>
    </row>
    <row r="13" spans="1:4" ht="27">
      <c r="A13" s="60" t="s">
        <v>33</v>
      </c>
      <c r="B13" s="61">
        <v>640</v>
      </c>
      <c r="C13" s="61"/>
      <c r="D13" s="53" t="s">
        <v>162</v>
      </c>
    </row>
    <row r="14" spans="1:4">
      <c r="A14" s="60" t="s">
        <v>67</v>
      </c>
      <c r="B14" s="56">
        <v>90</v>
      </c>
      <c r="C14" s="61"/>
      <c r="D14" s="53" t="s">
        <v>49</v>
      </c>
    </row>
    <row r="15" spans="1:4">
      <c r="A15" s="60" t="s">
        <v>53</v>
      </c>
      <c r="B15" s="56">
        <v>550</v>
      </c>
      <c r="C15" s="61"/>
      <c r="D15" s="53" t="s">
        <v>163</v>
      </c>
    </row>
    <row r="16" spans="1:4" ht="27">
      <c r="A16" s="60" t="s">
        <v>121</v>
      </c>
      <c r="B16" s="56">
        <v>300</v>
      </c>
      <c r="C16" s="61"/>
      <c r="D16" s="53" t="s">
        <v>164</v>
      </c>
    </row>
    <row r="17" spans="1:4">
      <c r="A17" s="60" t="s">
        <v>102</v>
      </c>
      <c r="B17" s="61">
        <v>190</v>
      </c>
      <c r="C17" s="61"/>
      <c r="D17" s="54" t="s">
        <v>49</v>
      </c>
    </row>
    <row r="18" spans="1:4">
      <c r="A18" s="60" t="s">
        <v>120</v>
      </c>
      <c r="B18" s="62">
        <v>200</v>
      </c>
      <c r="C18" s="61"/>
      <c r="D18" s="53" t="s">
        <v>49</v>
      </c>
    </row>
    <row r="19" spans="1:4" s="78" customFormat="1">
      <c r="A19" s="60" t="s">
        <v>62</v>
      </c>
      <c r="B19" s="56">
        <v>100</v>
      </c>
      <c r="C19" s="132"/>
      <c r="D19" s="53" t="s">
        <v>181</v>
      </c>
    </row>
    <row r="20" spans="1:4">
      <c r="A20" s="60" t="s">
        <v>35</v>
      </c>
      <c r="B20" s="62">
        <v>190</v>
      </c>
      <c r="C20" s="61"/>
      <c r="D20" s="53" t="s">
        <v>49</v>
      </c>
    </row>
    <row r="21" spans="1:4">
      <c r="A21" s="60" t="s">
        <v>36</v>
      </c>
      <c r="B21" s="61">
        <v>70</v>
      </c>
      <c r="C21" s="61"/>
      <c r="D21" s="55" t="s">
        <v>49</v>
      </c>
    </row>
    <row r="22" spans="1:4">
      <c r="A22" s="60" t="s">
        <v>37</v>
      </c>
      <c r="B22" s="61">
        <v>590</v>
      </c>
      <c r="C22" s="61"/>
      <c r="D22" s="55" t="s">
        <v>49</v>
      </c>
    </row>
    <row r="23" spans="1:4" s="78" customFormat="1" ht="40.5">
      <c r="A23" s="60" t="s">
        <v>149</v>
      </c>
      <c r="B23" s="56">
        <v>300</v>
      </c>
      <c r="C23" s="132"/>
      <c r="D23" s="55" t="s">
        <v>183</v>
      </c>
    </row>
    <row r="24" spans="1:4" ht="27">
      <c r="A24" s="60" t="s">
        <v>150</v>
      </c>
      <c r="B24" s="61">
        <v>200</v>
      </c>
      <c r="C24" s="61"/>
      <c r="D24" s="55" t="s">
        <v>165</v>
      </c>
    </row>
    <row r="25" spans="1:4">
      <c r="A25" s="63" t="s">
        <v>38</v>
      </c>
      <c r="B25" s="61">
        <v>70</v>
      </c>
      <c r="C25" s="61"/>
      <c r="D25" s="55" t="s">
        <v>49</v>
      </c>
    </row>
    <row r="26" spans="1:4">
      <c r="A26" s="63" t="s">
        <v>151</v>
      </c>
      <c r="B26" s="63"/>
      <c r="C26" s="56">
        <v>50</v>
      </c>
      <c r="D26" s="55" t="s">
        <v>166</v>
      </c>
    </row>
    <row r="27" spans="1:4">
      <c r="A27" s="63" t="s">
        <v>15</v>
      </c>
      <c r="B27" s="63"/>
      <c r="C27" s="56">
        <v>50</v>
      </c>
      <c r="D27" s="53" t="s">
        <v>167</v>
      </c>
    </row>
    <row r="28" spans="1:4" ht="27">
      <c r="A28" s="63" t="s">
        <v>68</v>
      </c>
      <c r="B28" s="61">
        <v>450</v>
      </c>
      <c r="C28" s="61"/>
      <c r="D28" s="55" t="s">
        <v>168</v>
      </c>
    </row>
    <row r="29" spans="1:4">
      <c r="A29" s="64" t="s">
        <v>16</v>
      </c>
      <c r="B29" s="58">
        <v>230</v>
      </c>
      <c r="C29" s="61"/>
      <c r="D29" s="55" t="s">
        <v>49</v>
      </c>
    </row>
    <row r="30" spans="1:4">
      <c r="A30" s="60" t="s">
        <v>17</v>
      </c>
      <c r="B30" s="58">
        <v>360</v>
      </c>
      <c r="C30" s="61"/>
      <c r="D30" s="55" t="s">
        <v>49</v>
      </c>
    </row>
    <row r="31" spans="1:4" ht="27">
      <c r="A31" s="65" t="s">
        <v>39</v>
      </c>
      <c r="B31" s="61">
        <v>530</v>
      </c>
      <c r="C31" s="61"/>
      <c r="D31" s="55" t="s">
        <v>169</v>
      </c>
    </row>
    <row r="32" spans="1:4">
      <c r="A32" s="65" t="s">
        <v>40</v>
      </c>
      <c r="B32" s="58">
        <v>800</v>
      </c>
      <c r="C32" s="61"/>
      <c r="D32" s="55" t="s">
        <v>49</v>
      </c>
    </row>
    <row r="33" spans="1:4">
      <c r="A33" s="60" t="s">
        <v>41</v>
      </c>
      <c r="B33" s="61">
        <v>80</v>
      </c>
      <c r="C33" s="61"/>
      <c r="D33" s="55" t="s">
        <v>181</v>
      </c>
    </row>
    <row r="34" spans="1:4">
      <c r="A34" s="60" t="s">
        <v>103</v>
      </c>
      <c r="B34" s="56">
        <v>80</v>
      </c>
      <c r="C34" s="61"/>
      <c r="D34" s="55" t="s">
        <v>157</v>
      </c>
    </row>
    <row r="35" spans="1:4">
      <c r="A35" s="60" t="s">
        <v>104</v>
      </c>
      <c r="B35" s="61">
        <v>590</v>
      </c>
      <c r="C35" s="61"/>
      <c r="D35" s="55" t="s">
        <v>49</v>
      </c>
    </row>
    <row r="36" spans="1:4">
      <c r="A36" s="60" t="s">
        <v>18</v>
      </c>
      <c r="B36" s="61">
        <v>200</v>
      </c>
      <c r="C36" s="61"/>
      <c r="D36" s="57" t="s">
        <v>182</v>
      </c>
    </row>
    <row r="37" spans="1:4">
      <c r="A37" s="60" t="s">
        <v>59</v>
      </c>
      <c r="B37" s="61">
        <v>300</v>
      </c>
      <c r="C37" s="61"/>
      <c r="D37" s="55" t="s">
        <v>49</v>
      </c>
    </row>
    <row r="38" spans="1:4">
      <c r="A38" s="60" t="s">
        <v>42</v>
      </c>
      <c r="B38" s="61">
        <v>70</v>
      </c>
      <c r="C38" s="61"/>
      <c r="D38" s="55" t="s">
        <v>181</v>
      </c>
    </row>
    <row r="39" spans="1:4" ht="54">
      <c r="A39" s="60" t="s">
        <v>43</v>
      </c>
      <c r="B39" s="61">
        <v>1000</v>
      </c>
      <c r="C39" s="61"/>
      <c r="D39" s="53" t="s">
        <v>180</v>
      </c>
    </row>
    <row r="40" spans="1:4">
      <c r="A40" s="60" t="s">
        <v>60</v>
      </c>
      <c r="B40" s="61">
        <v>150</v>
      </c>
      <c r="C40" s="61"/>
      <c r="D40" s="55" t="s">
        <v>49</v>
      </c>
    </row>
    <row r="41" spans="1:4">
      <c r="A41" s="60" t="s">
        <v>61</v>
      </c>
      <c r="B41" s="61">
        <v>280</v>
      </c>
      <c r="C41" s="61"/>
      <c r="D41" s="55" t="s">
        <v>49</v>
      </c>
    </row>
    <row r="42" spans="1:4">
      <c r="A42" s="60" t="s">
        <v>28</v>
      </c>
      <c r="B42" s="58"/>
      <c r="C42" s="61">
        <v>50</v>
      </c>
      <c r="D42" s="55" t="s">
        <v>166</v>
      </c>
    </row>
    <row r="43" spans="1:4">
      <c r="A43" s="60" t="s">
        <v>55</v>
      </c>
      <c r="B43" s="61">
        <v>140</v>
      </c>
      <c r="C43" s="61"/>
      <c r="D43" s="59" t="s">
        <v>178</v>
      </c>
    </row>
    <row r="44" spans="1:4">
      <c r="A44" s="60" t="s">
        <v>105</v>
      </c>
      <c r="B44" s="61">
        <v>250</v>
      </c>
      <c r="C44" s="61"/>
      <c r="D44" s="131" t="s">
        <v>108</v>
      </c>
    </row>
    <row r="45" spans="1:4">
      <c r="A45" s="66" t="s">
        <v>74</v>
      </c>
      <c r="B45" s="61">
        <v>140</v>
      </c>
      <c r="C45" s="61"/>
      <c r="D45" s="55" t="s">
        <v>178</v>
      </c>
    </row>
    <row r="46" spans="1:4" ht="54">
      <c r="A46" s="66" t="s">
        <v>63</v>
      </c>
      <c r="B46" s="61">
        <v>490</v>
      </c>
      <c r="C46" s="61"/>
      <c r="D46" s="55" t="s">
        <v>170</v>
      </c>
    </row>
    <row r="47" spans="1:4">
      <c r="A47" s="66" t="s">
        <v>12</v>
      </c>
      <c r="B47" s="61">
        <v>390</v>
      </c>
      <c r="C47" s="61"/>
      <c r="D47" s="59" t="s">
        <v>108</v>
      </c>
    </row>
    <row r="48" spans="1:4" ht="27">
      <c r="A48" s="67" t="s">
        <v>52</v>
      </c>
      <c r="B48" s="61">
        <v>305</v>
      </c>
      <c r="C48" s="61"/>
      <c r="D48" s="129" t="s">
        <v>171</v>
      </c>
    </row>
    <row r="49" spans="1:4">
      <c r="A49" s="67" t="s">
        <v>13</v>
      </c>
      <c r="B49" s="61">
        <v>140</v>
      </c>
      <c r="C49" s="61"/>
      <c r="D49" s="129" t="s">
        <v>108</v>
      </c>
    </row>
    <row r="50" spans="1:4">
      <c r="A50" s="67" t="s">
        <v>14</v>
      </c>
      <c r="B50" s="61" t="s">
        <v>172</v>
      </c>
      <c r="C50" s="61"/>
      <c r="D50" s="129" t="s">
        <v>108</v>
      </c>
    </row>
    <row r="51" spans="1:4">
      <c r="A51" s="67" t="s">
        <v>100</v>
      </c>
      <c r="B51" s="61" t="s">
        <v>173</v>
      </c>
      <c r="C51" s="61"/>
      <c r="D51" s="129" t="s">
        <v>108</v>
      </c>
    </row>
    <row r="52" spans="1:4">
      <c r="A52" s="67" t="s">
        <v>44</v>
      </c>
      <c r="B52" s="61">
        <v>170</v>
      </c>
      <c r="C52" s="61"/>
      <c r="D52" s="129" t="s">
        <v>108</v>
      </c>
    </row>
    <row r="53" spans="1:4" ht="40.5">
      <c r="A53" s="67" t="s">
        <v>45</v>
      </c>
      <c r="B53" s="61">
        <v>340</v>
      </c>
      <c r="C53" s="61"/>
      <c r="D53" s="129" t="s">
        <v>174</v>
      </c>
    </row>
    <row r="54" spans="1:4">
      <c r="A54" s="67" t="s">
        <v>46</v>
      </c>
      <c r="B54" s="61" t="s">
        <v>175</v>
      </c>
      <c r="C54" s="61"/>
      <c r="D54" s="129" t="s">
        <v>108</v>
      </c>
    </row>
    <row r="55" spans="1:4">
      <c r="A55" s="67" t="s">
        <v>64</v>
      </c>
      <c r="B55" s="61">
        <v>160</v>
      </c>
      <c r="C55" s="61"/>
      <c r="D55" s="129" t="s">
        <v>108</v>
      </c>
    </row>
    <row r="56" spans="1:4">
      <c r="A56" s="67" t="s">
        <v>47</v>
      </c>
      <c r="B56" s="61" t="s">
        <v>172</v>
      </c>
      <c r="C56" s="61"/>
      <c r="D56" s="129" t="s">
        <v>108</v>
      </c>
    </row>
    <row r="57" spans="1:4">
      <c r="A57" s="67" t="s">
        <v>101</v>
      </c>
      <c r="B57" s="61"/>
      <c r="C57" s="61">
        <v>80</v>
      </c>
      <c r="D57" s="129" t="s">
        <v>184</v>
      </c>
    </row>
    <row r="58" spans="1:4">
      <c r="A58" s="67" t="s">
        <v>56</v>
      </c>
      <c r="B58" s="61">
        <v>40</v>
      </c>
      <c r="C58" s="61"/>
      <c r="D58" s="129" t="s">
        <v>108</v>
      </c>
    </row>
    <row r="59" spans="1:4">
      <c r="A59" s="67" t="s">
        <v>48</v>
      </c>
      <c r="B59" s="61">
        <v>260</v>
      </c>
      <c r="C59" s="61"/>
      <c r="D59" s="129" t="s">
        <v>108</v>
      </c>
    </row>
    <row r="60" spans="1:4">
      <c r="A60" s="67" t="s">
        <v>19</v>
      </c>
      <c r="B60" s="61">
        <v>160</v>
      </c>
      <c r="C60" s="61"/>
      <c r="D60" s="129" t="s">
        <v>108</v>
      </c>
    </row>
    <row r="61" spans="1:4">
      <c r="A61" s="67" t="s">
        <v>152</v>
      </c>
      <c r="B61" s="61">
        <v>150</v>
      </c>
      <c r="C61" s="61"/>
      <c r="D61" s="129" t="s">
        <v>178</v>
      </c>
    </row>
    <row r="62" spans="1:4">
      <c r="A62" s="67" t="s">
        <v>69</v>
      </c>
      <c r="B62" s="61">
        <v>150</v>
      </c>
      <c r="C62" s="61"/>
      <c r="D62" s="129" t="s">
        <v>108</v>
      </c>
    </row>
    <row r="63" spans="1:4">
      <c r="A63" s="67" t="s">
        <v>70</v>
      </c>
      <c r="B63" s="61">
        <v>120</v>
      </c>
      <c r="C63" s="61"/>
      <c r="D63" s="129" t="s">
        <v>178</v>
      </c>
    </row>
    <row r="64" spans="1:4" ht="40.5">
      <c r="A64" s="67" t="s">
        <v>107</v>
      </c>
      <c r="B64" s="61">
        <v>300</v>
      </c>
      <c r="C64" s="61">
        <v>160</v>
      </c>
      <c r="D64" s="129" t="s">
        <v>176</v>
      </c>
    </row>
    <row r="65" spans="1:4">
      <c r="A65" s="67" t="s">
        <v>65</v>
      </c>
      <c r="B65" s="61">
        <v>80</v>
      </c>
      <c r="C65" s="61"/>
      <c r="D65" s="129" t="s">
        <v>108</v>
      </c>
    </row>
    <row r="66" spans="1:4">
      <c r="A66" s="67" t="s">
        <v>153</v>
      </c>
      <c r="B66" s="61">
        <v>70</v>
      </c>
      <c r="C66" s="61">
        <v>50</v>
      </c>
      <c r="D66" s="129" t="s">
        <v>177</v>
      </c>
    </row>
    <row r="67" spans="1:4">
      <c r="A67" s="67" t="s">
        <v>122</v>
      </c>
      <c r="B67" s="61">
        <v>200</v>
      </c>
      <c r="C67" s="61"/>
      <c r="D67" s="129" t="s">
        <v>123</v>
      </c>
    </row>
    <row r="68" spans="1:4">
      <c r="A68" s="67" t="s">
        <v>75</v>
      </c>
      <c r="B68" s="61">
        <v>200</v>
      </c>
      <c r="C68" s="61"/>
      <c r="D68" s="129" t="s">
        <v>179</v>
      </c>
    </row>
    <row r="69" spans="1:4" ht="14.25">
      <c r="A69" s="103" t="s">
        <v>124</v>
      </c>
      <c r="B69" s="104"/>
      <c r="C69" s="104"/>
      <c r="D69" s="105"/>
    </row>
    <row r="70" spans="1:4">
      <c r="A70" s="67" t="s">
        <v>99</v>
      </c>
      <c r="B70" s="61">
        <v>90</v>
      </c>
      <c r="C70" s="61"/>
      <c r="D70" s="129" t="s">
        <v>49</v>
      </c>
    </row>
    <row r="71" spans="1:4">
      <c r="A71" s="67" t="s">
        <v>71</v>
      </c>
      <c r="B71" s="61">
        <v>100</v>
      </c>
      <c r="C71" s="61"/>
      <c r="D71" s="129" t="s">
        <v>185</v>
      </c>
    </row>
    <row r="72" spans="1:4" ht="27">
      <c r="A72" s="67" t="s">
        <v>79</v>
      </c>
      <c r="B72" s="61">
        <v>560</v>
      </c>
      <c r="C72" s="61"/>
      <c r="D72" s="129" t="s">
        <v>186</v>
      </c>
    </row>
    <row r="73" spans="1:4">
      <c r="A73" s="67" t="s">
        <v>109</v>
      </c>
      <c r="B73" s="61">
        <v>100</v>
      </c>
      <c r="C73" s="61"/>
      <c r="D73" s="129" t="s">
        <v>49</v>
      </c>
    </row>
  </sheetData>
  <mergeCells count="2">
    <mergeCell ref="A2:D2"/>
    <mergeCell ref="A69:D69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zoomScaleNormal="100" workbookViewId="0">
      <selection activeCell="L97" sqref="L97"/>
    </sheetView>
  </sheetViews>
  <sheetFormatPr defaultRowHeight="13.5"/>
  <cols>
    <col min="1" max="1" width="30.75" style="10" customWidth="1"/>
    <col min="2" max="2" width="37.375" style="1" customWidth="1"/>
    <col min="3" max="3" width="12.875" style="1" customWidth="1"/>
    <col min="4" max="4" width="19.375" style="1" customWidth="1"/>
    <col min="5" max="5" width="12" style="1" customWidth="1"/>
    <col min="6" max="6" width="10.25" style="1" customWidth="1"/>
    <col min="7" max="7" width="12.875" style="1" customWidth="1"/>
    <col min="8" max="8" width="11.75" style="1" customWidth="1"/>
    <col min="9" max="9" width="11.875" style="1" customWidth="1"/>
    <col min="10" max="10" width="21.375" customWidth="1"/>
    <col min="12" max="12" width="12.625" customWidth="1"/>
    <col min="13" max="13" width="10.25" customWidth="1"/>
  </cols>
  <sheetData>
    <row r="1" spans="1:5" ht="25.5" customHeight="1" thickBot="1">
      <c r="A1" s="119" t="s">
        <v>187</v>
      </c>
      <c r="B1" s="119"/>
      <c r="C1" s="119"/>
      <c r="D1" s="119"/>
      <c r="E1" s="8"/>
    </row>
    <row r="2" spans="1:5" ht="14.25" thickBot="1">
      <c r="A2" s="117" t="s">
        <v>188</v>
      </c>
      <c r="B2" s="118"/>
      <c r="C2" s="118"/>
      <c r="D2" s="11"/>
    </row>
    <row r="3" spans="1:5" ht="14.25" thickBot="1">
      <c r="A3" s="9" t="s">
        <v>7</v>
      </c>
      <c r="B3" s="5" t="s">
        <v>8</v>
      </c>
      <c r="C3" s="6" t="s">
        <v>23</v>
      </c>
      <c r="D3" s="7" t="s">
        <v>9</v>
      </c>
    </row>
    <row r="4" spans="1:5">
      <c r="A4" s="120" t="s">
        <v>10</v>
      </c>
      <c r="B4" s="133" t="s">
        <v>54</v>
      </c>
      <c r="C4" s="134">
        <v>10657</v>
      </c>
      <c r="D4" s="25"/>
    </row>
    <row r="5" spans="1:5">
      <c r="A5" s="121"/>
      <c r="B5" s="135" t="s">
        <v>154</v>
      </c>
      <c r="C5" s="134">
        <v>7486</v>
      </c>
      <c r="D5" s="24"/>
    </row>
    <row r="6" spans="1:5" ht="16.5" customHeight="1">
      <c r="A6" s="121"/>
      <c r="B6" s="135" t="s">
        <v>28</v>
      </c>
      <c r="C6" s="134">
        <v>12396</v>
      </c>
      <c r="D6" s="25"/>
    </row>
    <row r="7" spans="1:5" ht="16.5" customHeight="1">
      <c r="A7" s="121"/>
      <c r="B7" s="135" t="s">
        <v>73</v>
      </c>
      <c r="C7" s="134">
        <v>235</v>
      </c>
      <c r="D7" s="26"/>
    </row>
    <row r="8" spans="1:5" ht="16.5" customHeight="1">
      <c r="A8" s="121"/>
      <c r="B8" s="133" t="s">
        <v>106</v>
      </c>
      <c r="C8" s="134">
        <v>5231</v>
      </c>
      <c r="D8" s="68"/>
    </row>
    <row r="9" spans="1:5" ht="16.5" customHeight="1">
      <c r="A9" s="121"/>
      <c r="B9" s="135" t="s">
        <v>57</v>
      </c>
      <c r="C9" s="134">
        <v>5456</v>
      </c>
      <c r="D9" s="69"/>
    </row>
    <row r="10" spans="1:5" ht="16.5" customHeight="1">
      <c r="A10" s="121"/>
      <c r="B10" s="135" t="s">
        <v>25</v>
      </c>
      <c r="C10" s="134">
        <v>10513</v>
      </c>
      <c r="D10" s="68"/>
    </row>
    <row r="11" spans="1:5" ht="16.5" customHeight="1">
      <c r="A11" s="121"/>
      <c r="B11" s="136" t="s">
        <v>66</v>
      </c>
      <c r="C11" s="134">
        <v>3497</v>
      </c>
      <c r="D11" s="26"/>
    </row>
    <row r="12" spans="1:5" ht="16.5" customHeight="1">
      <c r="A12" s="121"/>
      <c r="B12" s="136" t="s">
        <v>129</v>
      </c>
      <c r="C12" s="134">
        <v>294</v>
      </c>
      <c r="D12" s="26"/>
    </row>
    <row r="13" spans="1:5" ht="16.5" customHeight="1">
      <c r="A13" s="121"/>
      <c r="B13" s="136" t="s">
        <v>189</v>
      </c>
      <c r="C13" s="134">
        <v>12019</v>
      </c>
      <c r="D13" s="25"/>
    </row>
    <row r="14" spans="1:5" ht="16.5" customHeight="1">
      <c r="A14" s="121"/>
      <c r="B14" s="136" t="s">
        <v>190</v>
      </c>
      <c r="C14" s="134">
        <v>675</v>
      </c>
      <c r="D14" s="24"/>
    </row>
    <row r="15" spans="1:5" ht="16.5" customHeight="1">
      <c r="A15" s="121"/>
      <c r="B15" s="136" t="s">
        <v>125</v>
      </c>
      <c r="C15" s="134">
        <v>11706</v>
      </c>
      <c r="D15" s="137"/>
    </row>
    <row r="16" spans="1:5" ht="16.5" customHeight="1">
      <c r="A16" s="121"/>
      <c r="B16" s="135" t="s">
        <v>43</v>
      </c>
      <c r="C16" s="134">
        <v>7749</v>
      </c>
      <c r="D16" s="25"/>
    </row>
    <row r="17" spans="1:4" ht="18" customHeight="1">
      <c r="A17" s="121"/>
      <c r="B17" s="135" t="s">
        <v>15</v>
      </c>
      <c r="C17" s="134">
        <v>12802</v>
      </c>
      <c r="D17" s="25"/>
    </row>
    <row r="18" spans="1:4" ht="16.5" customHeight="1">
      <c r="A18" s="121"/>
      <c r="B18" s="135" t="s">
        <v>34</v>
      </c>
      <c r="C18" s="134">
        <v>3940</v>
      </c>
      <c r="D18" s="25"/>
    </row>
    <row r="19" spans="1:4" ht="22.5" customHeight="1">
      <c r="A19" s="121"/>
      <c r="B19" s="134" t="s">
        <v>50</v>
      </c>
      <c r="C19" s="134">
        <v>18708</v>
      </c>
      <c r="D19" s="138" t="s">
        <v>191</v>
      </c>
    </row>
    <row r="20" spans="1:4" ht="16.5" customHeight="1">
      <c r="A20" s="121"/>
      <c r="B20" s="134" t="s">
        <v>147</v>
      </c>
      <c r="C20" s="134">
        <v>2079</v>
      </c>
      <c r="D20" s="25"/>
    </row>
    <row r="21" spans="1:4" ht="16.5" customHeight="1">
      <c r="A21" s="121"/>
      <c r="B21" s="135" t="s">
        <v>126</v>
      </c>
      <c r="C21" s="134">
        <v>675</v>
      </c>
      <c r="D21" s="25"/>
    </row>
    <row r="22" spans="1:4" ht="16.5" customHeight="1">
      <c r="A22" s="121"/>
      <c r="B22" s="139" t="s">
        <v>64</v>
      </c>
      <c r="C22" s="134">
        <v>5774</v>
      </c>
      <c r="D22" s="25"/>
    </row>
    <row r="23" spans="1:4" ht="16.5" customHeight="1">
      <c r="A23" s="121"/>
      <c r="B23" s="135" t="s">
        <v>56</v>
      </c>
      <c r="C23" s="134">
        <v>8690</v>
      </c>
      <c r="D23" s="25"/>
    </row>
    <row r="24" spans="1:4" ht="16.5" customHeight="1">
      <c r="A24" s="121"/>
      <c r="B24" s="140" t="s">
        <v>46</v>
      </c>
      <c r="C24" s="134">
        <v>9320</v>
      </c>
      <c r="D24" s="25"/>
    </row>
    <row r="25" spans="1:4" ht="16.5" customHeight="1">
      <c r="A25" s="121"/>
      <c r="B25" s="4" t="s">
        <v>192</v>
      </c>
      <c r="C25" s="134">
        <v>9200</v>
      </c>
      <c r="D25" s="25"/>
    </row>
    <row r="26" spans="1:4" ht="16.5" customHeight="1">
      <c r="A26" s="121"/>
      <c r="B26" s="4" t="s">
        <v>193</v>
      </c>
      <c r="C26" s="134">
        <v>5000</v>
      </c>
      <c r="D26" s="25"/>
    </row>
    <row r="27" spans="1:4" ht="16.5" customHeight="1">
      <c r="A27" s="121"/>
      <c r="B27" s="4" t="s">
        <v>194</v>
      </c>
      <c r="C27" s="134">
        <v>8000</v>
      </c>
      <c r="D27" s="25"/>
    </row>
    <row r="28" spans="1:4" ht="16.5" customHeight="1">
      <c r="A28" s="121"/>
      <c r="B28" s="4" t="s">
        <v>195</v>
      </c>
      <c r="C28" s="134">
        <v>8000</v>
      </c>
      <c r="D28" s="25"/>
    </row>
    <row r="29" spans="1:4" ht="16.5" customHeight="1">
      <c r="A29" s="121"/>
      <c r="B29" s="141" t="s">
        <v>32</v>
      </c>
      <c r="C29" s="134">
        <v>784</v>
      </c>
      <c r="D29" s="25"/>
    </row>
    <row r="30" spans="1:4" ht="16.5" customHeight="1">
      <c r="A30" s="121"/>
      <c r="B30" s="141" t="s">
        <v>27</v>
      </c>
      <c r="C30" s="134">
        <v>784</v>
      </c>
      <c r="D30" s="25"/>
    </row>
    <row r="31" spans="1:4" ht="16.5" customHeight="1">
      <c r="A31" s="121"/>
      <c r="B31" s="141" t="s">
        <v>105</v>
      </c>
      <c r="C31" s="134">
        <v>2688</v>
      </c>
      <c r="D31" s="25"/>
    </row>
    <row r="32" spans="1:4" ht="16.5" customHeight="1">
      <c r="A32" s="121"/>
      <c r="B32" s="141" t="s">
        <v>26</v>
      </c>
      <c r="C32" s="134">
        <v>2940</v>
      </c>
      <c r="D32" s="25"/>
    </row>
    <row r="33" spans="1:9" ht="16.5" customHeight="1">
      <c r="A33" s="121"/>
      <c r="B33" s="4" t="s">
        <v>78</v>
      </c>
      <c r="C33" s="134">
        <v>3878</v>
      </c>
      <c r="D33" s="25"/>
    </row>
    <row r="34" spans="1:9" ht="16.5" customHeight="1">
      <c r="A34" s="121"/>
      <c r="B34" s="4" t="s">
        <v>196</v>
      </c>
      <c r="C34" s="134">
        <v>980</v>
      </c>
      <c r="D34" s="25"/>
    </row>
    <row r="35" spans="1:9" ht="16.5" customHeight="1">
      <c r="A35" s="121"/>
      <c r="B35" s="4" t="s">
        <v>197</v>
      </c>
      <c r="C35" s="134">
        <v>980</v>
      </c>
      <c r="D35" s="25"/>
    </row>
    <row r="36" spans="1:9" ht="16.5" customHeight="1">
      <c r="A36" s="121"/>
      <c r="B36" s="141" t="s">
        <v>29</v>
      </c>
      <c r="C36" s="134">
        <v>1960</v>
      </c>
      <c r="D36" s="25"/>
    </row>
    <row r="37" spans="1:9" ht="16.5" customHeight="1">
      <c r="A37" s="121"/>
      <c r="B37" s="141" t="s">
        <v>77</v>
      </c>
      <c r="C37" s="134">
        <v>2003</v>
      </c>
      <c r="D37" s="25"/>
    </row>
    <row r="38" spans="1:9" ht="16.5" customHeight="1">
      <c r="A38" s="121"/>
      <c r="B38" s="4" t="s">
        <v>127</v>
      </c>
      <c r="C38" s="134">
        <v>43</v>
      </c>
      <c r="D38" s="25"/>
    </row>
    <row r="39" spans="1:9" ht="16.5" customHeight="1">
      <c r="A39" s="121"/>
      <c r="B39" s="4" t="s">
        <v>198</v>
      </c>
      <c r="C39" s="134">
        <v>43</v>
      </c>
      <c r="D39" s="25"/>
    </row>
    <row r="40" spans="1:9" ht="16.5" customHeight="1">
      <c r="A40" s="121"/>
      <c r="B40" s="4" t="s">
        <v>128</v>
      </c>
      <c r="C40" s="134">
        <v>43</v>
      </c>
      <c r="D40" s="25"/>
    </row>
    <row r="41" spans="1:9" ht="16.5" customHeight="1">
      <c r="A41" s="121"/>
      <c r="B41" s="4" t="s">
        <v>121</v>
      </c>
      <c r="C41" s="134">
        <v>43</v>
      </c>
      <c r="D41" s="25"/>
    </row>
    <row r="42" spans="1:9" ht="16.5" customHeight="1">
      <c r="A42" s="121"/>
      <c r="B42" s="4" t="s">
        <v>151</v>
      </c>
      <c r="C42" s="134">
        <v>43</v>
      </c>
      <c r="D42" s="25"/>
    </row>
    <row r="43" spans="1:9" ht="16.5" customHeight="1">
      <c r="A43" s="121"/>
      <c r="B43" s="4" t="s">
        <v>148</v>
      </c>
      <c r="C43" s="134">
        <v>43</v>
      </c>
      <c r="D43" s="25"/>
    </row>
    <row r="44" spans="1:9" ht="16.5" customHeight="1">
      <c r="A44" s="121"/>
      <c r="B44" s="134" t="s">
        <v>53</v>
      </c>
      <c r="C44" s="134">
        <v>49</v>
      </c>
      <c r="D44" s="25"/>
    </row>
    <row r="45" spans="1:9" ht="16.5" customHeight="1">
      <c r="A45" s="121"/>
      <c r="B45" s="135" t="s">
        <v>199</v>
      </c>
      <c r="C45" s="56">
        <v>1785</v>
      </c>
      <c r="D45" s="27"/>
    </row>
    <row r="46" spans="1:9" ht="16.5" customHeight="1" thickBot="1">
      <c r="A46" s="121"/>
      <c r="B46" s="4" t="s">
        <v>130</v>
      </c>
      <c r="C46" s="56">
        <v>1960</v>
      </c>
      <c r="D46" s="27"/>
    </row>
    <row r="47" spans="1:9" ht="27.75" customHeight="1" thickBot="1">
      <c r="A47" s="122"/>
      <c r="B47" s="20" t="s">
        <v>22</v>
      </c>
      <c r="C47" s="21">
        <f>SUM(C4:C46)</f>
        <v>201151</v>
      </c>
      <c r="D47" s="22"/>
    </row>
    <row r="48" spans="1:9" ht="26.25" customHeight="1">
      <c r="A48" s="106" t="s">
        <v>21</v>
      </c>
      <c r="B48" s="107"/>
      <c r="C48" s="107"/>
      <c r="D48" s="107"/>
      <c r="E48" s="107"/>
      <c r="F48" s="107"/>
      <c r="G48" s="107"/>
      <c r="H48" s="107"/>
      <c r="I48" s="108"/>
    </row>
    <row r="49" spans="1:10" ht="21.75" customHeight="1" thickBot="1">
      <c r="A49" s="109" t="s">
        <v>5</v>
      </c>
      <c r="B49" s="110"/>
      <c r="C49" s="110"/>
      <c r="D49" s="110"/>
      <c r="E49" s="110"/>
      <c r="F49" s="110"/>
      <c r="G49" s="110"/>
      <c r="H49" s="110"/>
      <c r="I49" s="111"/>
    </row>
    <row r="50" spans="1:10" ht="24">
      <c r="A50" s="42" t="s">
        <v>86</v>
      </c>
      <c r="B50" s="43" t="s">
        <v>87</v>
      </c>
      <c r="C50" s="43" t="s">
        <v>88</v>
      </c>
      <c r="D50" s="43" t="s">
        <v>92</v>
      </c>
      <c r="E50" s="43" t="s">
        <v>93</v>
      </c>
      <c r="F50" s="71" t="s">
        <v>95</v>
      </c>
      <c r="G50" s="72" t="s">
        <v>6</v>
      </c>
      <c r="H50" s="28" t="s">
        <v>4</v>
      </c>
      <c r="I50" s="29" t="s">
        <v>110</v>
      </c>
      <c r="J50" s="52"/>
    </row>
    <row r="51" spans="1:10">
      <c r="A51" s="142" t="s">
        <v>76</v>
      </c>
      <c r="B51" s="143" t="s">
        <v>200</v>
      </c>
      <c r="C51" s="144">
        <v>93000</v>
      </c>
      <c r="D51" s="73">
        <v>0.53735483870967737</v>
      </c>
      <c r="E51" s="74">
        <v>93000</v>
      </c>
      <c r="F51" s="75">
        <v>4.4999999999999998E-2</v>
      </c>
      <c r="G51" s="74">
        <v>5385</v>
      </c>
      <c r="H51" s="74">
        <f>G51-I51</f>
        <v>1346.25</v>
      </c>
      <c r="I51" s="74">
        <v>4038.75</v>
      </c>
      <c r="J51" s="79" t="s">
        <v>255</v>
      </c>
    </row>
    <row r="52" spans="1:10">
      <c r="A52" s="142" t="s">
        <v>76</v>
      </c>
      <c r="B52" s="143" t="s">
        <v>201</v>
      </c>
      <c r="C52" s="30">
        <v>2400</v>
      </c>
      <c r="D52" s="73">
        <v>0.52056249999999993</v>
      </c>
      <c r="E52" s="74">
        <v>2400</v>
      </c>
      <c r="F52" s="75">
        <v>4.4999999999999998E-2</v>
      </c>
      <c r="G52" s="74">
        <v>108</v>
      </c>
      <c r="H52" s="74">
        <f t="shared" ref="H52:H88" si="0">G52-I52</f>
        <v>27</v>
      </c>
      <c r="I52" s="74">
        <v>81</v>
      </c>
      <c r="J52" s="79" t="s">
        <v>154</v>
      </c>
    </row>
    <row r="53" spans="1:10">
      <c r="A53" s="145" t="s">
        <v>76</v>
      </c>
      <c r="B53" s="143" t="s">
        <v>111</v>
      </c>
      <c r="C53" s="30">
        <v>62000</v>
      </c>
      <c r="D53" s="73">
        <v>0.53735483870967737</v>
      </c>
      <c r="E53" s="74">
        <v>62000</v>
      </c>
      <c r="F53" s="75">
        <v>4.4999999999999998E-2</v>
      </c>
      <c r="G53" s="74">
        <v>3590</v>
      </c>
      <c r="H53" s="74">
        <f t="shared" si="0"/>
        <v>897.5</v>
      </c>
      <c r="I53" s="74">
        <v>2692.5</v>
      </c>
      <c r="J53" s="79" t="s">
        <v>154</v>
      </c>
    </row>
    <row r="54" spans="1:10" ht="24">
      <c r="A54" s="145" t="s">
        <v>202</v>
      </c>
      <c r="B54" s="143" t="s">
        <v>115</v>
      </c>
      <c r="C54" s="30">
        <v>44000</v>
      </c>
      <c r="D54" s="73">
        <v>0.50541886363636368</v>
      </c>
      <c r="E54" s="74">
        <v>44000</v>
      </c>
      <c r="F54" s="75">
        <v>4.4999999999999998E-2</v>
      </c>
      <c r="G54" s="74">
        <v>2380</v>
      </c>
      <c r="H54" s="74">
        <f t="shared" si="0"/>
        <v>595</v>
      </c>
      <c r="I54" s="74">
        <v>1785</v>
      </c>
      <c r="J54" s="79" t="s">
        <v>28</v>
      </c>
    </row>
    <row r="55" spans="1:10">
      <c r="A55" s="142" t="s">
        <v>82</v>
      </c>
      <c r="B55" s="143" t="s">
        <v>81</v>
      </c>
      <c r="C55" s="146">
        <v>7500</v>
      </c>
      <c r="D55" s="73">
        <v>0.22210666666666667</v>
      </c>
      <c r="E55" s="74">
        <v>7500</v>
      </c>
      <c r="F55" s="75">
        <v>1.4999999999999999E-2</v>
      </c>
      <c r="G55" s="74">
        <v>313</v>
      </c>
      <c r="H55" s="74">
        <f t="shared" si="0"/>
        <v>78.25</v>
      </c>
      <c r="I55" s="74">
        <v>234.75</v>
      </c>
      <c r="J55" s="79" t="s">
        <v>73</v>
      </c>
    </row>
    <row r="56" spans="1:10">
      <c r="A56" s="145" t="s">
        <v>203</v>
      </c>
      <c r="B56" s="143" t="s">
        <v>83</v>
      </c>
      <c r="C56" s="147">
        <v>16500</v>
      </c>
      <c r="D56" s="73">
        <v>0.32811212121212124</v>
      </c>
      <c r="E56" s="74">
        <v>16500</v>
      </c>
      <c r="F56" s="75">
        <v>2.5000000000000001E-2</v>
      </c>
      <c r="G56" s="74">
        <v>613</v>
      </c>
      <c r="H56" s="74">
        <f t="shared" si="0"/>
        <v>153.25</v>
      </c>
      <c r="I56" s="74">
        <v>459.75</v>
      </c>
      <c r="J56" s="79" t="s">
        <v>28</v>
      </c>
    </row>
    <row r="57" spans="1:10">
      <c r="A57" s="148" t="s">
        <v>112</v>
      </c>
      <c r="B57" s="149" t="s">
        <v>204</v>
      </c>
      <c r="C57" s="30">
        <v>195000</v>
      </c>
      <c r="D57" s="73">
        <v>0.12813846153846153</v>
      </c>
      <c r="E57" s="74">
        <v>39000</v>
      </c>
      <c r="F57" s="75">
        <v>5.0000000000000001E-3</v>
      </c>
      <c r="G57" s="74">
        <v>1395</v>
      </c>
      <c r="H57" s="74">
        <f t="shared" si="0"/>
        <v>348.75</v>
      </c>
      <c r="I57" s="74">
        <v>1046.25</v>
      </c>
      <c r="J57" s="80" t="s">
        <v>106</v>
      </c>
    </row>
    <row r="58" spans="1:10">
      <c r="A58" s="142" t="s">
        <v>205</v>
      </c>
      <c r="B58" s="143" t="s">
        <v>137</v>
      </c>
      <c r="C58" s="30">
        <v>28000</v>
      </c>
      <c r="D58" s="73">
        <v>0.48490000000000005</v>
      </c>
      <c r="E58" s="74">
        <v>28000</v>
      </c>
      <c r="F58" s="75">
        <v>0.04</v>
      </c>
      <c r="G58" s="74">
        <v>1120</v>
      </c>
      <c r="H58" s="74">
        <f t="shared" si="0"/>
        <v>280</v>
      </c>
      <c r="I58" s="74">
        <v>840</v>
      </c>
      <c r="J58" s="79" t="s">
        <v>57</v>
      </c>
    </row>
    <row r="59" spans="1:10" ht="24">
      <c r="A59" s="142" t="s">
        <v>116</v>
      </c>
      <c r="B59" s="143" t="s">
        <v>206</v>
      </c>
      <c r="C59" s="30">
        <v>62400</v>
      </c>
      <c r="D59" s="73">
        <v>0.46450192307692306</v>
      </c>
      <c r="E59" s="74">
        <v>41600</v>
      </c>
      <c r="F59" s="75">
        <v>0.04</v>
      </c>
      <c r="G59" s="74">
        <v>2064</v>
      </c>
      <c r="H59" s="74">
        <f t="shared" si="0"/>
        <v>516</v>
      </c>
      <c r="I59" s="74">
        <v>1548</v>
      </c>
      <c r="J59" s="79" t="s">
        <v>25</v>
      </c>
    </row>
    <row r="60" spans="1:10" ht="24">
      <c r="A60" s="142" t="s">
        <v>207</v>
      </c>
      <c r="B60" s="143" t="s">
        <v>113</v>
      </c>
      <c r="C60" s="30">
        <v>20800</v>
      </c>
      <c r="D60" s="73">
        <v>0.42045432692307694</v>
      </c>
      <c r="E60" s="74">
        <v>20800</v>
      </c>
      <c r="F60" s="75">
        <v>3.5000000000000003E-2</v>
      </c>
      <c r="G60" s="74">
        <v>928</v>
      </c>
      <c r="H60" s="74">
        <f t="shared" si="0"/>
        <v>232</v>
      </c>
      <c r="I60" s="74">
        <v>696</v>
      </c>
      <c r="J60" s="79" t="s">
        <v>57</v>
      </c>
    </row>
    <row r="61" spans="1:10" ht="24">
      <c r="A61" s="142" t="s">
        <v>134</v>
      </c>
      <c r="B61" s="143" t="s">
        <v>208</v>
      </c>
      <c r="C61" s="30">
        <v>21000</v>
      </c>
      <c r="D61" s="73">
        <v>0.50370619047619047</v>
      </c>
      <c r="E61" s="74">
        <v>21000</v>
      </c>
      <c r="F61" s="75">
        <v>4.4999999999999998E-2</v>
      </c>
      <c r="G61" s="74">
        <v>1145</v>
      </c>
      <c r="H61" s="74">
        <f t="shared" si="0"/>
        <v>286.25</v>
      </c>
      <c r="I61" s="74">
        <v>858.75</v>
      </c>
      <c r="J61" s="79" t="s">
        <v>28</v>
      </c>
    </row>
    <row r="62" spans="1:10" ht="24">
      <c r="A62" s="142" t="s">
        <v>209</v>
      </c>
      <c r="B62" s="143" t="s">
        <v>115</v>
      </c>
      <c r="C62" s="30">
        <v>44000</v>
      </c>
      <c r="D62" s="73">
        <v>0.50541886363636368</v>
      </c>
      <c r="E62" s="74">
        <v>44000</v>
      </c>
      <c r="F62" s="75">
        <v>4.4999999999999998E-2</v>
      </c>
      <c r="G62" s="74">
        <v>2380</v>
      </c>
      <c r="H62" s="74">
        <f t="shared" si="0"/>
        <v>595</v>
      </c>
      <c r="I62" s="74">
        <v>1785</v>
      </c>
      <c r="J62" s="79" t="s">
        <v>256</v>
      </c>
    </row>
    <row r="63" spans="1:10">
      <c r="A63" s="145" t="s">
        <v>210</v>
      </c>
      <c r="B63" s="143" t="s">
        <v>83</v>
      </c>
      <c r="C63" s="150">
        <v>19200</v>
      </c>
      <c r="D63" s="73">
        <v>0.39909791666666666</v>
      </c>
      <c r="E63" s="74">
        <v>19200</v>
      </c>
      <c r="F63" s="75">
        <v>0.03</v>
      </c>
      <c r="G63" s="74">
        <v>776</v>
      </c>
      <c r="H63" s="74">
        <f t="shared" si="0"/>
        <v>194</v>
      </c>
      <c r="I63" s="74">
        <v>582</v>
      </c>
      <c r="J63" s="79" t="s">
        <v>66</v>
      </c>
    </row>
    <row r="64" spans="1:10">
      <c r="A64" s="142" t="s">
        <v>211</v>
      </c>
      <c r="B64" s="143" t="s">
        <v>212</v>
      </c>
      <c r="C64" s="30">
        <v>12800</v>
      </c>
      <c r="D64" s="73">
        <v>0.4849</v>
      </c>
      <c r="E64" s="74">
        <v>12800</v>
      </c>
      <c r="F64" s="75">
        <v>0.04</v>
      </c>
      <c r="G64" s="74">
        <v>512</v>
      </c>
      <c r="H64" s="74">
        <f t="shared" si="0"/>
        <v>128</v>
      </c>
      <c r="I64" s="74">
        <v>384</v>
      </c>
      <c r="J64" s="79" t="s">
        <v>54</v>
      </c>
    </row>
    <row r="65" spans="1:10">
      <c r="A65" s="142" t="s">
        <v>213</v>
      </c>
      <c r="B65" s="151" t="s">
        <v>214</v>
      </c>
      <c r="C65" s="152">
        <v>498800</v>
      </c>
      <c r="D65" s="73">
        <v>-5.7832558139534883E-2</v>
      </c>
      <c r="E65" s="74">
        <v>249400</v>
      </c>
      <c r="F65" s="75">
        <v>0</v>
      </c>
      <c r="G65" s="74">
        <v>0</v>
      </c>
      <c r="H65" s="74">
        <f t="shared" si="0"/>
        <v>0</v>
      </c>
      <c r="I65" s="74">
        <v>0</v>
      </c>
      <c r="J65" s="79" t="s">
        <v>54</v>
      </c>
    </row>
    <row r="66" spans="1:10" ht="24">
      <c r="A66" s="142" t="s">
        <v>215</v>
      </c>
      <c r="B66" s="143" t="s">
        <v>114</v>
      </c>
      <c r="C66" s="30">
        <v>66000</v>
      </c>
      <c r="D66" s="73">
        <v>0.52624136363636365</v>
      </c>
      <c r="E66" s="74">
        <v>66000</v>
      </c>
      <c r="F66" s="75">
        <v>4.4999999999999998E-2</v>
      </c>
      <c r="G66" s="74">
        <v>3570</v>
      </c>
      <c r="H66" s="74">
        <f t="shared" si="0"/>
        <v>892.5</v>
      </c>
      <c r="I66" s="74">
        <v>2677.5</v>
      </c>
      <c r="J66" s="79" t="s">
        <v>18</v>
      </c>
    </row>
    <row r="67" spans="1:10">
      <c r="A67" s="142" t="s">
        <v>216</v>
      </c>
      <c r="B67" s="143" t="s">
        <v>80</v>
      </c>
      <c r="C67" s="30">
        <v>33000</v>
      </c>
      <c r="D67" s="73">
        <v>0.41140212121212122</v>
      </c>
      <c r="E67" s="74">
        <v>33000</v>
      </c>
      <c r="F67" s="75">
        <v>3.5000000000000003E-2</v>
      </c>
      <c r="G67" s="74">
        <v>1555</v>
      </c>
      <c r="H67" s="74">
        <f t="shared" si="0"/>
        <v>388.75</v>
      </c>
      <c r="I67" s="74">
        <v>1166.25</v>
      </c>
      <c r="J67" s="79" t="s">
        <v>257</v>
      </c>
    </row>
    <row r="68" spans="1:10">
      <c r="A68" s="142" t="s">
        <v>216</v>
      </c>
      <c r="B68" s="143" t="s">
        <v>84</v>
      </c>
      <c r="C68" s="30">
        <v>49500</v>
      </c>
      <c r="D68" s="73">
        <v>0.43916545454545453</v>
      </c>
      <c r="E68" s="74">
        <v>49500</v>
      </c>
      <c r="F68" s="75">
        <v>3.5000000000000003E-2</v>
      </c>
      <c r="G68" s="74">
        <v>2633</v>
      </c>
      <c r="H68" s="74">
        <f t="shared" si="0"/>
        <v>658.25</v>
      </c>
      <c r="I68" s="74">
        <v>1974.75</v>
      </c>
      <c r="J68" s="79" t="s">
        <v>54</v>
      </c>
    </row>
    <row r="69" spans="1:10">
      <c r="A69" s="142" t="s">
        <v>216</v>
      </c>
      <c r="B69" s="143" t="s">
        <v>83</v>
      </c>
      <c r="C69" s="30">
        <v>16500</v>
      </c>
      <c r="D69" s="73">
        <v>0.32811212121212124</v>
      </c>
      <c r="E69" s="74">
        <v>16500</v>
      </c>
      <c r="F69" s="75">
        <v>2.5000000000000001E-2</v>
      </c>
      <c r="G69" s="74">
        <v>613</v>
      </c>
      <c r="H69" s="74">
        <f t="shared" si="0"/>
        <v>153.25</v>
      </c>
      <c r="I69" s="74">
        <v>459.75</v>
      </c>
      <c r="J69" s="79" t="s">
        <v>54</v>
      </c>
    </row>
    <row r="70" spans="1:10" ht="24">
      <c r="A70" s="142" t="s">
        <v>217</v>
      </c>
      <c r="B70" s="143" t="s">
        <v>115</v>
      </c>
      <c r="C70" s="30">
        <v>44000</v>
      </c>
      <c r="D70" s="73">
        <v>0.50541886363636368</v>
      </c>
      <c r="E70" s="74">
        <v>44000</v>
      </c>
      <c r="F70" s="75">
        <v>4.4999999999999998E-2</v>
      </c>
      <c r="G70" s="74">
        <v>2380</v>
      </c>
      <c r="H70" s="74">
        <f t="shared" si="0"/>
        <v>595</v>
      </c>
      <c r="I70" s="74">
        <v>1785</v>
      </c>
      <c r="J70" s="79" t="s">
        <v>28</v>
      </c>
    </row>
    <row r="71" spans="1:10">
      <c r="A71" s="142" t="s">
        <v>218</v>
      </c>
      <c r="B71" s="143" t="s">
        <v>83</v>
      </c>
      <c r="C71" s="30">
        <v>20000</v>
      </c>
      <c r="D71" s="73">
        <v>0.41644999999999999</v>
      </c>
      <c r="E71" s="74">
        <v>20000</v>
      </c>
      <c r="F71" s="75">
        <v>3.5000000000000003E-2</v>
      </c>
      <c r="G71" s="74">
        <v>900</v>
      </c>
      <c r="H71" s="74">
        <f t="shared" si="0"/>
        <v>225</v>
      </c>
      <c r="I71" s="74">
        <v>675</v>
      </c>
      <c r="J71" s="79" t="s">
        <v>149</v>
      </c>
    </row>
    <row r="72" spans="1:10" ht="24">
      <c r="A72" s="142" t="s">
        <v>219</v>
      </c>
      <c r="B72" s="143" t="s">
        <v>113</v>
      </c>
      <c r="C72" s="30">
        <v>22000</v>
      </c>
      <c r="D72" s="73">
        <v>0.44295136363636367</v>
      </c>
      <c r="E72" s="74">
        <v>22000</v>
      </c>
      <c r="F72" s="75">
        <v>3.5000000000000003E-2</v>
      </c>
      <c r="G72" s="74">
        <v>970</v>
      </c>
      <c r="H72" s="74">
        <f t="shared" si="0"/>
        <v>242.5</v>
      </c>
      <c r="I72" s="74">
        <v>727.5</v>
      </c>
      <c r="J72" s="79" t="s">
        <v>105</v>
      </c>
    </row>
    <row r="73" spans="1:10">
      <c r="A73" s="142" t="s">
        <v>220</v>
      </c>
      <c r="B73" s="143" t="s">
        <v>221</v>
      </c>
      <c r="C73" s="30">
        <v>1600</v>
      </c>
      <c r="D73" s="73">
        <v>0.52056250000000004</v>
      </c>
      <c r="E73" s="74">
        <v>1600</v>
      </c>
      <c r="F73" s="75">
        <v>4.4999999999999998E-2</v>
      </c>
      <c r="G73" s="74">
        <v>72</v>
      </c>
      <c r="H73" s="74">
        <f t="shared" si="0"/>
        <v>18</v>
      </c>
      <c r="I73" s="74">
        <v>54</v>
      </c>
      <c r="J73" s="79" t="s">
        <v>28</v>
      </c>
    </row>
    <row r="74" spans="1:10" ht="24">
      <c r="A74" s="142" t="s">
        <v>222</v>
      </c>
      <c r="B74" s="143" t="s">
        <v>114</v>
      </c>
      <c r="C74" s="30">
        <v>63000</v>
      </c>
      <c r="D74" s="73">
        <v>0.51163857142857139</v>
      </c>
      <c r="E74" s="74">
        <v>63000</v>
      </c>
      <c r="F74" s="75">
        <v>4.4999999999999998E-2</v>
      </c>
      <c r="G74" s="74">
        <v>3435</v>
      </c>
      <c r="H74" s="74">
        <f t="shared" si="0"/>
        <v>858.75</v>
      </c>
      <c r="I74" s="74">
        <v>2576.25</v>
      </c>
      <c r="J74" s="79" t="s">
        <v>24</v>
      </c>
    </row>
    <row r="75" spans="1:10" ht="24">
      <c r="A75" s="142" t="s">
        <v>223</v>
      </c>
      <c r="B75" s="153" t="s">
        <v>114</v>
      </c>
      <c r="C75" s="30">
        <v>66000</v>
      </c>
      <c r="D75" s="73">
        <v>0.52624136363636365</v>
      </c>
      <c r="E75" s="74">
        <v>66000</v>
      </c>
      <c r="F75" s="75">
        <v>4.4999999999999998E-2</v>
      </c>
      <c r="G75" s="74">
        <v>3570</v>
      </c>
      <c r="H75" s="74">
        <f t="shared" si="0"/>
        <v>892.5</v>
      </c>
      <c r="I75" s="74">
        <v>2677.5</v>
      </c>
      <c r="J75" s="79" t="s">
        <v>43</v>
      </c>
    </row>
    <row r="76" spans="1:10">
      <c r="A76" s="142" t="s">
        <v>224</v>
      </c>
      <c r="B76" s="143" t="s">
        <v>225</v>
      </c>
      <c r="C76" s="30">
        <v>150000</v>
      </c>
      <c r="D76" s="73">
        <v>0.13489999999999999</v>
      </c>
      <c r="E76" s="74">
        <v>75000</v>
      </c>
      <c r="F76" s="75">
        <v>5.0000000000000001E-3</v>
      </c>
      <c r="G76" s="74">
        <v>375</v>
      </c>
      <c r="H76" s="74">
        <f t="shared" si="0"/>
        <v>93.75</v>
      </c>
      <c r="I76" s="74">
        <v>281.25</v>
      </c>
      <c r="J76" s="79" t="s">
        <v>15</v>
      </c>
    </row>
    <row r="77" spans="1:10" s="78" customFormat="1" ht="24">
      <c r="A77" s="148" t="s">
        <v>226</v>
      </c>
      <c r="B77" s="154" t="s">
        <v>227</v>
      </c>
      <c r="C77" s="30">
        <v>41600</v>
      </c>
      <c r="D77" s="77">
        <v>0.42045432692307694</v>
      </c>
      <c r="E77" s="74">
        <v>41600</v>
      </c>
      <c r="F77" s="75">
        <v>3.5000000000000003E-2</v>
      </c>
      <c r="G77" s="74">
        <v>1856</v>
      </c>
      <c r="H77" s="74">
        <f t="shared" si="0"/>
        <v>464</v>
      </c>
      <c r="I77" s="74">
        <v>1392</v>
      </c>
      <c r="J77" s="80" t="s">
        <v>34</v>
      </c>
    </row>
    <row r="78" spans="1:10">
      <c r="A78" s="142" t="s">
        <v>228</v>
      </c>
      <c r="B78" s="143" t="s">
        <v>84</v>
      </c>
      <c r="C78" s="30">
        <v>60000</v>
      </c>
      <c r="D78" s="73">
        <v>0.50806899999999999</v>
      </c>
      <c r="E78" s="74">
        <v>6000</v>
      </c>
      <c r="F78" s="75">
        <v>4.4999999999999998E-2</v>
      </c>
      <c r="G78" s="74">
        <v>330</v>
      </c>
      <c r="H78" s="74">
        <f t="shared" si="0"/>
        <v>82.5</v>
      </c>
      <c r="I78" s="74">
        <v>247.5</v>
      </c>
      <c r="J78" s="79" t="s">
        <v>28</v>
      </c>
    </row>
    <row r="79" spans="1:10">
      <c r="A79" s="142" t="s">
        <v>135</v>
      </c>
      <c r="B79" s="143" t="s">
        <v>229</v>
      </c>
      <c r="C79" s="30">
        <v>948800</v>
      </c>
      <c r="D79" s="73">
        <v>9.8475042158516018E-2</v>
      </c>
      <c r="E79" s="74">
        <v>199280</v>
      </c>
      <c r="F79" s="75">
        <v>0</v>
      </c>
      <c r="G79" s="74">
        <v>0</v>
      </c>
      <c r="H79" s="74">
        <f t="shared" si="0"/>
        <v>0</v>
      </c>
      <c r="I79" s="74">
        <v>0</v>
      </c>
      <c r="J79" s="79" t="s">
        <v>15</v>
      </c>
    </row>
    <row r="80" spans="1:10" ht="24">
      <c r="A80" s="142" t="s">
        <v>230</v>
      </c>
      <c r="B80" s="143" t="s">
        <v>114</v>
      </c>
      <c r="C80" s="30">
        <v>60000</v>
      </c>
      <c r="D80" s="73">
        <v>0.4955755</v>
      </c>
      <c r="E80" s="74">
        <v>60000</v>
      </c>
      <c r="F80" s="75">
        <v>0.04</v>
      </c>
      <c r="G80" s="74">
        <v>3000</v>
      </c>
      <c r="H80" s="74">
        <f t="shared" si="0"/>
        <v>750</v>
      </c>
      <c r="I80" s="74">
        <v>2250</v>
      </c>
      <c r="J80" s="79" t="s">
        <v>258</v>
      </c>
    </row>
    <row r="81" spans="1:10" ht="24">
      <c r="A81" s="142" t="s">
        <v>231</v>
      </c>
      <c r="B81" s="153" t="s">
        <v>114</v>
      </c>
      <c r="C81" s="30">
        <v>66000</v>
      </c>
      <c r="D81" s="73">
        <v>0.52624136363636365</v>
      </c>
      <c r="E81" s="74">
        <v>66000</v>
      </c>
      <c r="F81" s="75">
        <v>4.4999999999999998E-2</v>
      </c>
      <c r="G81" s="74">
        <v>3570</v>
      </c>
      <c r="H81" s="74">
        <f t="shared" si="0"/>
        <v>892.5</v>
      </c>
      <c r="I81" s="74">
        <v>2677.5</v>
      </c>
      <c r="J81" s="79" t="s">
        <v>18</v>
      </c>
    </row>
    <row r="82" spans="1:10" ht="24">
      <c r="A82" s="142" t="s">
        <v>232</v>
      </c>
      <c r="B82" s="143" t="s">
        <v>115</v>
      </c>
      <c r="C82" s="30">
        <v>44000</v>
      </c>
      <c r="D82" s="73">
        <v>0.50541886363636368</v>
      </c>
      <c r="E82" s="74">
        <v>44000</v>
      </c>
      <c r="F82" s="75">
        <v>4.4999999999999998E-2</v>
      </c>
      <c r="G82" s="74">
        <v>2380</v>
      </c>
      <c r="H82" s="74">
        <f t="shared" si="0"/>
        <v>595</v>
      </c>
      <c r="I82" s="74">
        <v>1785</v>
      </c>
      <c r="J82" s="79" t="s">
        <v>147</v>
      </c>
    </row>
    <row r="83" spans="1:10" ht="24">
      <c r="A83" s="142" t="s">
        <v>233</v>
      </c>
      <c r="B83" s="143" t="s">
        <v>234</v>
      </c>
      <c r="C83" s="30">
        <v>110000</v>
      </c>
      <c r="D83" s="73">
        <v>0.5428993636363636</v>
      </c>
      <c r="E83" s="74">
        <v>110000</v>
      </c>
      <c r="F83" s="75">
        <v>4.4999999999999998E-2</v>
      </c>
      <c r="G83" s="74">
        <v>5950</v>
      </c>
      <c r="H83" s="74">
        <f t="shared" si="0"/>
        <v>1487.5</v>
      </c>
      <c r="I83" s="74">
        <v>4462.5</v>
      </c>
      <c r="J83" s="79" t="s">
        <v>28</v>
      </c>
    </row>
    <row r="84" spans="1:10">
      <c r="A84" s="142" t="s">
        <v>235</v>
      </c>
      <c r="B84" s="143" t="s">
        <v>83</v>
      </c>
      <c r="C84" s="30">
        <v>20000</v>
      </c>
      <c r="D84" s="73">
        <v>0.41644999999999999</v>
      </c>
      <c r="E84" s="74">
        <v>20000</v>
      </c>
      <c r="F84" s="75">
        <v>3.5000000000000003E-2</v>
      </c>
      <c r="G84" s="74">
        <v>900</v>
      </c>
      <c r="H84" s="74">
        <f t="shared" si="0"/>
        <v>225</v>
      </c>
      <c r="I84" s="74">
        <v>675</v>
      </c>
      <c r="J84" s="79" t="s">
        <v>20</v>
      </c>
    </row>
    <row r="85" spans="1:10">
      <c r="A85" s="142" t="s">
        <v>236</v>
      </c>
      <c r="B85" s="143" t="s">
        <v>237</v>
      </c>
      <c r="C85" s="30">
        <v>3000</v>
      </c>
      <c r="D85" s="73">
        <v>0.4849</v>
      </c>
      <c r="E85" s="74">
        <v>3000</v>
      </c>
      <c r="F85" s="75">
        <v>0.04</v>
      </c>
      <c r="G85" s="74">
        <v>120</v>
      </c>
      <c r="H85" s="74">
        <f t="shared" si="0"/>
        <v>30</v>
      </c>
      <c r="I85" s="74">
        <v>90</v>
      </c>
      <c r="J85" s="79" t="s">
        <v>64</v>
      </c>
    </row>
    <row r="86" spans="1:10">
      <c r="A86" s="142" t="s">
        <v>238</v>
      </c>
      <c r="B86" s="143" t="s">
        <v>239</v>
      </c>
      <c r="C86" s="30">
        <v>46000</v>
      </c>
      <c r="D86" s="73">
        <v>0.28489999999999999</v>
      </c>
      <c r="E86" s="74">
        <v>46000</v>
      </c>
      <c r="F86" s="75">
        <v>0.02</v>
      </c>
      <c r="G86" s="74">
        <v>920</v>
      </c>
      <c r="H86" s="74">
        <f t="shared" si="0"/>
        <v>230</v>
      </c>
      <c r="I86" s="74">
        <v>690</v>
      </c>
      <c r="J86" s="79" t="s">
        <v>56</v>
      </c>
    </row>
    <row r="87" spans="1:10">
      <c r="A87" s="142" t="s">
        <v>240</v>
      </c>
      <c r="B87" s="143" t="s">
        <v>241</v>
      </c>
      <c r="C87" s="30">
        <v>178000</v>
      </c>
      <c r="D87" s="73">
        <v>0.26074269662921346</v>
      </c>
      <c r="E87" s="74">
        <v>88000</v>
      </c>
      <c r="F87" s="75">
        <v>0.02</v>
      </c>
      <c r="G87" s="74">
        <v>1760</v>
      </c>
      <c r="H87" s="74">
        <f t="shared" si="0"/>
        <v>440</v>
      </c>
      <c r="I87" s="74">
        <v>1320</v>
      </c>
      <c r="J87" s="79" t="s">
        <v>46</v>
      </c>
    </row>
    <row r="88" spans="1:10">
      <c r="A88" s="148" t="s">
        <v>242</v>
      </c>
      <c r="B88" s="149" t="s">
        <v>243</v>
      </c>
      <c r="C88" s="30">
        <v>239000</v>
      </c>
      <c r="D88" s="73">
        <v>5.3323570432356167E-3</v>
      </c>
      <c r="E88" s="74">
        <v>239000</v>
      </c>
      <c r="F88" s="75">
        <v>0</v>
      </c>
      <c r="G88" s="74">
        <v>0</v>
      </c>
      <c r="H88" s="74">
        <f t="shared" si="0"/>
        <v>0</v>
      </c>
      <c r="I88" s="74">
        <v>0</v>
      </c>
      <c r="J88" s="80" t="s">
        <v>51</v>
      </c>
    </row>
    <row r="89" spans="1:10" ht="24">
      <c r="A89" s="172" t="s">
        <v>138</v>
      </c>
      <c r="B89" s="70" t="s">
        <v>272</v>
      </c>
      <c r="C89" s="51">
        <v>702000</v>
      </c>
      <c r="D89" s="73">
        <v>0.62150968660968664</v>
      </c>
      <c r="E89" s="74">
        <v>210600</v>
      </c>
      <c r="F89" s="75">
        <v>5.5E-2</v>
      </c>
      <c r="G89" s="74">
        <v>11583</v>
      </c>
      <c r="H89" s="76">
        <v>2895.75</v>
      </c>
      <c r="I89" s="23">
        <v>8687.25</v>
      </c>
      <c r="J89" t="s">
        <v>15</v>
      </c>
    </row>
    <row r="90" spans="1:10">
      <c r="A90" s="173" t="s">
        <v>138</v>
      </c>
      <c r="B90" s="125" t="s">
        <v>273</v>
      </c>
      <c r="C90" s="176">
        <v>360000</v>
      </c>
      <c r="D90" s="179">
        <v>0.30480398463754166</v>
      </c>
      <c r="E90" s="182">
        <v>144000</v>
      </c>
      <c r="F90" s="185">
        <v>0.03</v>
      </c>
      <c r="G90" s="182">
        <v>4320</v>
      </c>
      <c r="H90" s="188">
        <v>1080</v>
      </c>
      <c r="I90" s="191">
        <v>3240</v>
      </c>
      <c r="J90" s="194" t="s">
        <v>15</v>
      </c>
    </row>
    <row r="91" spans="1:10">
      <c r="A91" s="173" t="s">
        <v>274</v>
      </c>
      <c r="B91" s="126"/>
      <c r="C91" s="177"/>
      <c r="D91" s="180"/>
      <c r="E91" s="183"/>
      <c r="F91" s="186"/>
      <c r="G91" s="183"/>
      <c r="H91" s="189"/>
      <c r="I91" s="192"/>
      <c r="J91" s="194"/>
    </row>
    <row r="92" spans="1:10">
      <c r="A92" s="173" t="s">
        <v>275</v>
      </c>
      <c r="B92" s="127"/>
      <c r="C92" s="178"/>
      <c r="D92" s="181"/>
      <c r="E92" s="184"/>
      <c r="F92" s="187"/>
      <c r="G92" s="184"/>
      <c r="H92" s="190"/>
      <c r="I92" s="193"/>
      <c r="J92" s="194"/>
    </row>
    <row r="93" spans="1:10" ht="54">
      <c r="A93" s="172" t="s">
        <v>118</v>
      </c>
      <c r="B93" s="70" t="s">
        <v>119</v>
      </c>
      <c r="C93" s="51">
        <v>1870000</v>
      </c>
      <c r="D93" s="73">
        <v>0.55254705882352939</v>
      </c>
      <c r="E93" s="74">
        <v>1120000</v>
      </c>
      <c r="F93" s="75">
        <v>5.5E-2</v>
      </c>
      <c r="G93" s="74">
        <v>61600</v>
      </c>
      <c r="H93" s="76">
        <v>15400</v>
      </c>
      <c r="I93" s="23">
        <v>46200</v>
      </c>
      <c r="J93" s="195" t="s">
        <v>276</v>
      </c>
    </row>
    <row r="94" spans="1:10" ht="24">
      <c r="A94" s="172" t="s">
        <v>259</v>
      </c>
      <c r="B94" s="70" t="s">
        <v>260</v>
      </c>
      <c r="C94" s="51">
        <v>50000</v>
      </c>
      <c r="D94" s="73">
        <v>-6.5099999999999991E-2</v>
      </c>
      <c r="E94" s="74">
        <v>10000</v>
      </c>
      <c r="F94" s="75">
        <v>0</v>
      </c>
      <c r="G94" s="74">
        <v>0</v>
      </c>
      <c r="H94" s="76">
        <v>0</v>
      </c>
      <c r="I94" s="23">
        <v>0</v>
      </c>
      <c r="J94" t="s">
        <v>64</v>
      </c>
    </row>
    <row r="95" spans="1:10" ht="24">
      <c r="A95" s="172" t="s">
        <v>259</v>
      </c>
      <c r="B95" s="70" t="s">
        <v>260</v>
      </c>
      <c r="C95" s="51">
        <v>50000</v>
      </c>
      <c r="D95" s="73">
        <v>-6.5099999999999991E-2</v>
      </c>
      <c r="E95" s="74">
        <v>20000</v>
      </c>
      <c r="F95" s="75">
        <v>0</v>
      </c>
      <c r="G95" s="74">
        <v>0</v>
      </c>
      <c r="H95" s="76">
        <v>0</v>
      </c>
      <c r="I95" s="18">
        <v>0</v>
      </c>
      <c r="J95" t="s">
        <v>64</v>
      </c>
    </row>
    <row r="96" spans="1:10" ht="24">
      <c r="A96" s="172" t="s">
        <v>261</v>
      </c>
      <c r="B96" s="70" t="s">
        <v>262</v>
      </c>
      <c r="C96" s="51">
        <v>120000</v>
      </c>
      <c r="D96" s="73">
        <v>-6.5099999999999991E-2</v>
      </c>
      <c r="E96" s="74">
        <v>60000</v>
      </c>
      <c r="F96" s="75">
        <v>0</v>
      </c>
      <c r="G96" s="74">
        <v>0</v>
      </c>
      <c r="H96" s="76">
        <v>0</v>
      </c>
      <c r="I96" s="18">
        <v>0</v>
      </c>
      <c r="J96" t="s">
        <v>50</v>
      </c>
    </row>
    <row r="97" spans="1:15" ht="16.5">
      <c r="A97" s="172" t="s">
        <v>263</v>
      </c>
      <c r="B97" s="70" t="s">
        <v>264</v>
      </c>
      <c r="C97" s="51">
        <v>150000</v>
      </c>
      <c r="D97" s="73">
        <v>0.13489999999999999</v>
      </c>
      <c r="E97" s="74">
        <v>135000</v>
      </c>
      <c r="F97" s="75">
        <v>0.01</v>
      </c>
      <c r="G97" s="74">
        <v>1350</v>
      </c>
      <c r="H97" s="76">
        <v>337.5</v>
      </c>
      <c r="I97" s="18">
        <v>1012</v>
      </c>
      <c r="J97" t="s">
        <v>25</v>
      </c>
    </row>
    <row r="98" spans="1:15" ht="16.5">
      <c r="A98" s="172" t="s">
        <v>265</v>
      </c>
      <c r="B98" s="70" t="s">
        <v>266</v>
      </c>
      <c r="C98" s="51">
        <v>39200</v>
      </c>
      <c r="D98" s="73">
        <v>0.48490000000000005</v>
      </c>
      <c r="E98" s="74">
        <v>19600</v>
      </c>
      <c r="F98" s="75">
        <v>4.4999999999999998E-2</v>
      </c>
      <c r="G98" s="74">
        <v>882</v>
      </c>
      <c r="H98" s="76">
        <v>220.5</v>
      </c>
      <c r="I98" s="18">
        <v>661</v>
      </c>
      <c r="J98" t="s">
        <v>43</v>
      </c>
    </row>
    <row r="99" spans="1:15" ht="16.5">
      <c r="A99" s="172" t="s">
        <v>267</v>
      </c>
      <c r="B99" s="70" t="s">
        <v>268</v>
      </c>
      <c r="C99" s="30">
        <v>36000</v>
      </c>
      <c r="D99" s="174">
        <v>0.48490000000000005</v>
      </c>
      <c r="E99" s="31">
        <v>36000</v>
      </c>
      <c r="F99" s="19">
        <v>4.4999999999999998E-2</v>
      </c>
      <c r="G99" s="76">
        <v>1620</v>
      </c>
      <c r="H99" s="74">
        <v>405</v>
      </c>
      <c r="I99" s="175">
        <v>1215</v>
      </c>
      <c r="J99" t="s">
        <v>54</v>
      </c>
    </row>
    <row r="100" spans="1:15" ht="16.5">
      <c r="A100" s="172" t="s">
        <v>269</v>
      </c>
      <c r="B100" s="70" t="s">
        <v>268</v>
      </c>
      <c r="C100" s="30">
        <v>31500</v>
      </c>
      <c r="D100" s="174">
        <v>0.4849</v>
      </c>
      <c r="E100" s="31">
        <v>31500</v>
      </c>
      <c r="F100" s="19">
        <v>4.4999999999999998E-2</v>
      </c>
      <c r="G100" s="76">
        <v>1418</v>
      </c>
      <c r="H100" s="74">
        <v>354.5</v>
      </c>
      <c r="I100" s="175">
        <v>1063</v>
      </c>
      <c r="J100" t="s">
        <v>54</v>
      </c>
    </row>
    <row r="101" spans="1:15" ht="16.5">
      <c r="A101" s="172" t="s">
        <v>270</v>
      </c>
      <c r="B101" s="70" t="s">
        <v>271</v>
      </c>
      <c r="C101" s="30">
        <v>15000</v>
      </c>
      <c r="D101" s="174">
        <v>0.4849</v>
      </c>
      <c r="E101" s="31">
        <v>15000</v>
      </c>
      <c r="F101" s="19">
        <v>4.4999999999999998E-2</v>
      </c>
      <c r="G101" s="76">
        <v>675</v>
      </c>
      <c r="H101" s="74">
        <v>168.75</v>
      </c>
      <c r="I101" s="175">
        <v>506.25</v>
      </c>
      <c r="J101" t="s">
        <v>24</v>
      </c>
    </row>
    <row r="103" spans="1:15" s="156" customFormat="1" ht="24" customHeight="1">
      <c r="A103" s="155" t="s">
        <v>146</v>
      </c>
      <c r="I103" s="157"/>
      <c r="J103" s="155"/>
      <c r="L103" s="158"/>
      <c r="M103" s="159"/>
      <c r="N103" s="159"/>
      <c r="O103" s="160"/>
    </row>
    <row r="104" spans="1:15" s="156" customFormat="1" ht="24" customHeight="1">
      <c r="A104" s="161" t="s">
        <v>251</v>
      </c>
      <c r="I104" s="162"/>
      <c r="L104" s="158"/>
      <c r="M104" s="159"/>
      <c r="N104" s="159"/>
      <c r="O104" s="160"/>
    </row>
    <row r="105" spans="1:15" s="156" customFormat="1" ht="30" customHeight="1" thickBot="1">
      <c r="A105" s="161" t="s">
        <v>252</v>
      </c>
      <c r="I105" s="162"/>
      <c r="L105" s="158"/>
      <c r="M105" s="159"/>
      <c r="N105" s="159"/>
      <c r="O105" s="160"/>
    </row>
    <row r="106" spans="1:15" s="156" customFormat="1" ht="30" customHeight="1">
      <c r="A106" s="12" t="s">
        <v>85</v>
      </c>
      <c r="B106" s="13" t="s">
        <v>86</v>
      </c>
      <c r="C106" s="13" t="s">
        <v>87</v>
      </c>
      <c r="D106" s="13" t="s">
        <v>88</v>
      </c>
      <c r="E106" s="13" t="s">
        <v>89</v>
      </c>
      <c r="F106" s="13" t="s">
        <v>90</v>
      </c>
      <c r="G106" s="14" t="s">
        <v>91</v>
      </c>
      <c r="H106" s="13" t="s">
        <v>92</v>
      </c>
      <c r="I106" s="13" t="s">
        <v>93</v>
      </c>
      <c r="J106" s="13" t="s">
        <v>94</v>
      </c>
      <c r="K106" s="15" t="s">
        <v>95</v>
      </c>
      <c r="L106" s="16" t="s">
        <v>6</v>
      </c>
      <c r="M106" s="159"/>
      <c r="N106" s="95" t="s">
        <v>254</v>
      </c>
      <c r="O106" s="160"/>
    </row>
    <row r="107" spans="1:15" s="156" customFormat="1" ht="30" customHeight="1">
      <c r="A107" s="112" t="s">
        <v>96</v>
      </c>
      <c r="B107" s="44" t="s">
        <v>132</v>
      </c>
      <c r="C107" s="70" t="s">
        <v>133</v>
      </c>
      <c r="D107" s="46">
        <v>678000</v>
      </c>
      <c r="E107" s="89">
        <f>300000+8500</f>
        <v>308500</v>
      </c>
      <c r="F107" s="90">
        <f>D107*0.0651</f>
        <v>44137.8</v>
      </c>
      <c r="G107" s="91">
        <f t="shared" ref="G107:G113" si="1">D107-E107-F107</f>
        <v>325362.2</v>
      </c>
      <c r="H107" s="92">
        <f t="shared" ref="H107:H113" si="2">G107/D107</f>
        <v>0.47988525073746313</v>
      </c>
      <c r="I107" s="93">
        <v>542400</v>
      </c>
      <c r="J107" s="36" t="s">
        <v>97</v>
      </c>
      <c r="K107" s="37">
        <f t="shared" ref="K107:K113" si="3">IF(H107&gt;=55%,5%,IF(H107&gt;=50%,4.5%,IF(H107&gt;=45%,4%,IF(H107&gt;=40%,3.5%,IF(H107&gt;=35%,3%,IF(H107&gt;=30%,2.5%,IF(H107&gt;=25%,2%,IF(H107&gt;=20%,1.5%,IF(H107&gt;=15%,1%,IF(H107&gt;=10%,0.5%,0))))))))))</f>
        <v>0.04</v>
      </c>
      <c r="L107" s="94">
        <f>ROUND(I107*K107,0)</f>
        <v>21696</v>
      </c>
      <c r="M107" s="79" t="s">
        <v>244</v>
      </c>
      <c r="N107" s="156">
        <f>L107*0.75</f>
        <v>16272</v>
      </c>
      <c r="O107" s="159"/>
    </row>
    <row r="108" spans="1:15" s="156" customFormat="1" ht="30" customHeight="1">
      <c r="A108" s="113"/>
      <c r="B108" s="44" t="s">
        <v>132</v>
      </c>
      <c r="C108" s="70" t="s">
        <v>133</v>
      </c>
      <c r="D108" s="46">
        <v>678000</v>
      </c>
      <c r="E108" s="89">
        <f>300000+8500+75000</f>
        <v>383500</v>
      </c>
      <c r="F108" s="90">
        <f>D108*0.0651</f>
        <v>44137.8</v>
      </c>
      <c r="G108" s="91">
        <f t="shared" si="1"/>
        <v>250362.2</v>
      </c>
      <c r="H108" s="92">
        <f t="shared" si="2"/>
        <v>0.36926578171091445</v>
      </c>
      <c r="I108" s="93">
        <v>542400</v>
      </c>
      <c r="J108" s="36" t="s">
        <v>97</v>
      </c>
      <c r="K108" s="37">
        <f t="shared" si="3"/>
        <v>0.03</v>
      </c>
      <c r="L108" s="94">
        <f>ROUND(I108*K108,0)</f>
        <v>16272</v>
      </c>
      <c r="M108" s="159" t="s">
        <v>253</v>
      </c>
      <c r="N108" s="159">
        <f>L108*0.75</f>
        <v>12204</v>
      </c>
      <c r="O108" s="160"/>
    </row>
    <row r="109" spans="1:15" s="156" customFormat="1" ht="30" customHeight="1" thickBot="1">
      <c r="A109" s="114"/>
      <c r="B109" s="38" t="s">
        <v>98</v>
      </c>
      <c r="C109" s="39"/>
      <c r="D109" s="39"/>
      <c r="E109" s="39"/>
      <c r="F109" s="39"/>
      <c r="G109" s="39"/>
      <c r="H109" s="39"/>
      <c r="I109" s="39"/>
      <c r="J109" s="39"/>
      <c r="K109" s="40"/>
      <c r="L109" s="41">
        <f>L108-L107</f>
        <v>-5424</v>
      </c>
      <c r="M109" s="159"/>
      <c r="N109" s="159">
        <f>L109*0.75</f>
        <v>-4068</v>
      </c>
      <c r="O109" s="160"/>
    </row>
    <row r="110" spans="1:15" s="96" customFormat="1" ht="28.15" customHeight="1" thickBot="1">
      <c r="A110" s="163" t="s">
        <v>245</v>
      </c>
      <c r="B110" s="32"/>
      <c r="C110" s="34"/>
      <c r="D110" s="34"/>
      <c r="E110" s="34"/>
      <c r="F110" s="97"/>
      <c r="L110" s="164"/>
      <c r="M110" s="98"/>
      <c r="N110" s="98"/>
    </row>
    <row r="111" spans="1:15" s="17" customFormat="1" ht="24.75">
      <c r="A111" s="12" t="s">
        <v>85</v>
      </c>
      <c r="B111" s="13" t="s">
        <v>86</v>
      </c>
      <c r="C111" s="13" t="s">
        <v>87</v>
      </c>
      <c r="D111" s="13" t="s">
        <v>88</v>
      </c>
      <c r="E111" s="13" t="s">
        <v>89</v>
      </c>
      <c r="F111" s="13" t="s">
        <v>90</v>
      </c>
      <c r="G111" s="14" t="s">
        <v>91</v>
      </c>
      <c r="H111" s="13" t="s">
        <v>92</v>
      </c>
      <c r="I111" s="13" t="s">
        <v>93</v>
      </c>
      <c r="J111" s="13" t="s">
        <v>94</v>
      </c>
      <c r="K111" s="15" t="s">
        <v>95</v>
      </c>
      <c r="L111" s="16" t="s">
        <v>6</v>
      </c>
      <c r="M111" s="95"/>
      <c r="N111" s="95" t="s">
        <v>254</v>
      </c>
      <c r="O111" s="96"/>
    </row>
    <row r="112" spans="1:15" s="17" customFormat="1" ht="24" customHeight="1">
      <c r="A112" s="115" t="s">
        <v>96</v>
      </c>
      <c r="B112" s="44" t="s">
        <v>112</v>
      </c>
      <c r="C112" s="45" t="s">
        <v>246</v>
      </c>
      <c r="D112" s="46">
        <v>156000</v>
      </c>
      <c r="E112" s="89">
        <f>5500*24</f>
        <v>132000</v>
      </c>
      <c r="F112" s="90">
        <f>(D112-E112)*16.71%</f>
        <v>4010.4</v>
      </c>
      <c r="G112" s="91">
        <f t="shared" si="1"/>
        <v>19989.599999999999</v>
      </c>
      <c r="H112" s="92">
        <f t="shared" si="2"/>
        <v>0.12813846153846153</v>
      </c>
      <c r="I112" s="93">
        <v>156000</v>
      </c>
      <c r="J112" s="36" t="s">
        <v>97</v>
      </c>
      <c r="K112" s="37">
        <f t="shared" si="3"/>
        <v>5.0000000000000001E-3</v>
      </c>
      <c r="L112" s="94">
        <f>ROUND(I112*K112+24*200,0)</f>
        <v>5580</v>
      </c>
      <c r="M112" s="97" t="s">
        <v>106</v>
      </c>
      <c r="N112" s="98">
        <f>L112*0.75</f>
        <v>4185</v>
      </c>
      <c r="O112" s="96"/>
    </row>
    <row r="113" spans="1:15" s="17" customFormat="1" ht="24" customHeight="1">
      <c r="A113" s="115"/>
      <c r="B113" s="44" t="s">
        <v>76</v>
      </c>
      <c r="C113" s="45" t="s">
        <v>111</v>
      </c>
      <c r="D113" s="46">
        <v>62000</v>
      </c>
      <c r="E113" s="89">
        <f>5500*4</f>
        <v>22000</v>
      </c>
      <c r="F113" s="90">
        <f>(D113-E113)*16.71%</f>
        <v>6684</v>
      </c>
      <c r="G113" s="91">
        <f t="shared" si="1"/>
        <v>33316</v>
      </c>
      <c r="H113" s="92">
        <f t="shared" si="2"/>
        <v>0.53735483870967737</v>
      </c>
      <c r="I113" s="93">
        <v>62000</v>
      </c>
      <c r="J113" s="36" t="s">
        <v>97</v>
      </c>
      <c r="K113" s="37">
        <f t="shared" si="3"/>
        <v>4.4999999999999998E-2</v>
      </c>
      <c r="L113" s="94">
        <f>ROUND(I113*K113+4*200,0)</f>
        <v>3590</v>
      </c>
      <c r="M113" s="97" t="s">
        <v>154</v>
      </c>
      <c r="N113" s="98">
        <f>L113*0.75</f>
        <v>2692.5</v>
      </c>
      <c r="O113" s="96"/>
    </row>
    <row r="114" spans="1:15" s="17" customFormat="1" ht="24" customHeight="1" thickBot="1">
      <c r="A114" s="116"/>
      <c r="B114" s="48" t="s">
        <v>117</v>
      </c>
      <c r="C114" s="49"/>
      <c r="D114" s="50">
        <f>SUM(D112:D113)</f>
        <v>218000</v>
      </c>
      <c r="E114" s="99"/>
      <c r="F114" s="100"/>
      <c r="G114" s="99"/>
      <c r="H114" s="99"/>
      <c r="I114" s="50">
        <f>SUM(I112:I113)</f>
        <v>218000</v>
      </c>
      <c r="J114" s="99"/>
      <c r="K114" s="99"/>
      <c r="L114" s="101">
        <f>SUM(L112:L113)</f>
        <v>9170</v>
      </c>
      <c r="M114" s="98"/>
      <c r="N114" s="98"/>
      <c r="O114" s="96"/>
    </row>
    <row r="115" spans="1:15" s="17" customFormat="1" ht="31.9" customHeight="1" thickBot="1">
      <c r="A115" s="33" t="s">
        <v>247</v>
      </c>
      <c r="L115" s="35"/>
      <c r="M115" s="95"/>
      <c r="N115" s="95"/>
      <c r="O115" s="96"/>
    </row>
    <row r="116" spans="1:15" s="17" customFormat="1" ht="24" customHeight="1">
      <c r="A116" s="12" t="s">
        <v>85</v>
      </c>
      <c r="B116" s="13" t="s">
        <v>86</v>
      </c>
      <c r="C116" s="13" t="s">
        <v>87</v>
      </c>
      <c r="D116" s="13" t="s">
        <v>88</v>
      </c>
      <c r="E116" s="102" t="s">
        <v>93</v>
      </c>
      <c r="L116" s="35"/>
      <c r="M116" s="95"/>
      <c r="N116" s="95"/>
      <c r="O116" s="96"/>
    </row>
    <row r="117" spans="1:15" s="96" customFormat="1" ht="24" customHeight="1">
      <c r="A117" s="165" t="s">
        <v>96</v>
      </c>
      <c r="B117" s="44" t="s">
        <v>248</v>
      </c>
      <c r="C117" s="45" t="s">
        <v>81</v>
      </c>
      <c r="D117" s="46">
        <v>7500</v>
      </c>
      <c r="E117" s="47">
        <v>7500</v>
      </c>
      <c r="L117" s="164"/>
      <c r="M117" s="98"/>
      <c r="N117" s="98"/>
    </row>
    <row r="118" spans="1:15" s="96" customFormat="1" ht="24" customHeight="1">
      <c r="A118" s="165"/>
      <c r="B118" s="44" t="s">
        <v>249</v>
      </c>
      <c r="C118" s="45" t="s">
        <v>84</v>
      </c>
      <c r="D118" s="46">
        <v>62400</v>
      </c>
      <c r="E118" s="47">
        <v>62400</v>
      </c>
      <c r="L118" s="164"/>
      <c r="M118" s="98"/>
      <c r="N118" s="98"/>
    </row>
    <row r="119" spans="1:15" s="96" customFormat="1" ht="24" customHeight="1">
      <c r="A119" s="165"/>
      <c r="B119" s="44" t="s">
        <v>250</v>
      </c>
      <c r="C119" s="45" t="s">
        <v>84</v>
      </c>
      <c r="D119" s="46">
        <v>66000</v>
      </c>
      <c r="E119" s="47">
        <v>66000</v>
      </c>
      <c r="L119" s="164"/>
      <c r="M119" s="98"/>
      <c r="N119" s="98"/>
    </row>
    <row r="120" spans="1:15" s="96" customFormat="1" ht="24" customHeight="1" thickBot="1">
      <c r="A120" s="166"/>
      <c r="B120" s="167" t="s">
        <v>117</v>
      </c>
      <c r="C120" s="168"/>
      <c r="D120" s="169">
        <f>SUBTOTAL(9,D117:D119)</f>
        <v>135900</v>
      </c>
      <c r="E120" s="170">
        <f>SUBTOTAL(9,E117:E119)</f>
        <v>135900</v>
      </c>
      <c r="H120" s="171"/>
      <c r="L120" s="164"/>
      <c r="M120" s="98"/>
      <c r="N120" s="98"/>
    </row>
    <row r="121" spans="1:15" s="17" customFormat="1">
      <c r="L121" s="35"/>
      <c r="M121" s="95"/>
      <c r="N121" s="95"/>
      <c r="O121" s="96"/>
    </row>
    <row r="122" spans="1:15" s="17" customFormat="1">
      <c r="L122" s="35"/>
      <c r="M122" s="95"/>
      <c r="N122" s="95"/>
      <c r="O122" s="96"/>
    </row>
  </sheetData>
  <mergeCells count="17">
    <mergeCell ref="J90:J92"/>
    <mergeCell ref="E90:E92"/>
    <mergeCell ref="F90:F92"/>
    <mergeCell ref="G90:G92"/>
    <mergeCell ref="H90:H92"/>
    <mergeCell ref="I90:I92"/>
    <mergeCell ref="A2:C2"/>
    <mergeCell ref="A1:D1"/>
    <mergeCell ref="A4:A47"/>
    <mergeCell ref="A107:A109"/>
    <mergeCell ref="A112:A114"/>
    <mergeCell ref="A117:A120"/>
    <mergeCell ref="B90:B92"/>
    <mergeCell ref="C90:C92"/>
    <mergeCell ref="D90:D92"/>
    <mergeCell ref="A48:I48"/>
    <mergeCell ref="A49:I49"/>
  </mergeCells>
  <phoneticPr fontId="1" type="noConversion"/>
  <conditionalFormatting sqref="A99:A101"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I10" sqref="I10"/>
    </sheetView>
  </sheetViews>
  <sheetFormatPr defaultColWidth="9" defaultRowHeight="14.25"/>
  <cols>
    <col min="1" max="1" width="29.625" style="81" customWidth="1"/>
    <col min="2" max="2" width="22.5" style="81" customWidth="1"/>
    <col min="3" max="3" width="16.5" style="81" customWidth="1"/>
    <col min="4" max="4" width="14.5" style="81" customWidth="1"/>
    <col min="5" max="5" width="11.625" style="206" customWidth="1"/>
    <col min="6" max="6" width="15.625" style="207" customWidth="1"/>
    <col min="7" max="7" width="11.25" style="81" hidden="1" customWidth="1"/>
    <col min="8" max="8" width="21.375" style="209" customWidth="1"/>
    <col min="9" max="16384" width="9" style="81"/>
  </cols>
  <sheetData>
    <row r="1" spans="1:8" ht="42" customHeight="1">
      <c r="A1" s="123" t="s">
        <v>277</v>
      </c>
      <c r="B1" s="123"/>
      <c r="C1" s="123"/>
      <c r="D1" s="123"/>
      <c r="E1" s="123"/>
      <c r="F1" s="123"/>
      <c r="G1" s="123"/>
      <c r="H1" s="123"/>
    </row>
    <row r="2" spans="1:8" ht="20.100000000000001" customHeight="1">
      <c r="A2" s="124" t="s">
        <v>278</v>
      </c>
      <c r="B2" s="124"/>
      <c r="C2" s="124"/>
      <c r="D2" s="124"/>
      <c r="E2" s="124"/>
      <c r="F2" s="124"/>
      <c r="G2" s="124"/>
    </row>
    <row r="3" spans="1:8" s="85" customFormat="1" ht="21.95" customHeight="1">
      <c r="A3" s="82" t="s">
        <v>139</v>
      </c>
      <c r="B3" s="82" t="s">
        <v>140</v>
      </c>
      <c r="C3" s="82" t="s">
        <v>141</v>
      </c>
      <c r="D3" s="82" t="s">
        <v>142</v>
      </c>
      <c r="E3" s="83" t="s">
        <v>143</v>
      </c>
      <c r="F3" s="84" t="s">
        <v>144</v>
      </c>
      <c r="H3" s="210"/>
    </row>
    <row r="4" spans="1:8" s="85" customFormat="1" ht="21.95" customHeight="1">
      <c r="A4" s="196" t="s">
        <v>210</v>
      </c>
      <c r="B4" s="86" t="s">
        <v>72</v>
      </c>
      <c r="C4" s="87">
        <v>24000</v>
      </c>
      <c r="D4" s="87">
        <v>24000</v>
      </c>
      <c r="E4" s="197">
        <v>0.04</v>
      </c>
      <c r="F4" s="87">
        <f t="shared" ref="F4:F48" si="0">ROUND(D4*E4,0)</f>
        <v>960</v>
      </c>
      <c r="G4" s="88" t="s">
        <v>279</v>
      </c>
      <c r="H4" s="211" t="s">
        <v>66</v>
      </c>
    </row>
    <row r="5" spans="1:8" s="85" customFormat="1" ht="21.95" customHeight="1">
      <c r="A5" s="196" t="s">
        <v>263</v>
      </c>
      <c r="B5" s="86" t="s">
        <v>72</v>
      </c>
      <c r="C5" s="87">
        <v>49000</v>
      </c>
      <c r="D5" s="87">
        <v>49000</v>
      </c>
      <c r="E5" s="197">
        <v>0.04</v>
      </c>
      <c r="F5" s="87">
        <f t="shared" si="0"/>
        <v>1960</v>
      </c>
      <c r="G5" s="88" t="s">
        <v>279</v>
      </c>
      <c r="H5" s="211" t="s">
        <v>25</v>
      </c>
    </row>
    <row r="6" spans="1:8" s="85" customFormat="1" ht="21.95" customHeight="1">
      <c r="A6" s="196" t="s">
        <v>280</v>
      </c>
      <c r="B6" s="86" t="s">
        <v>72</v>
      </c>
      <c r="C6" s="87">
        <v>6000</v>
      </c>
      <c r="D6" s="87">
        <v>6000</v>
      </c>
      <c r="E6" s="197">
        <v>0.1</v>
      </c>
      <c r="F6" s="87">
        <f t="shared" si="0"/>
        <v>600</v>
      </c>
      <c r="G6" s="88" t="s">
        <v>281</v>
      </c>
      <c r="H6" s="211" t="s">
        <v>54</v>
      </c>
    </row>
    <row r="7" spans="1:8" s="85" customFormat="1" ht="24">
      <c r="A7" s="196" t="s">
        <v>136</v>
      </c>
      <c r="B7" s="86" t="s">
        <v>282</v>
      </c>
      <c r="C7" s="87">
        <v>3600</v>
      </c>
      <c r="D7" s="87">
        <v>3600</v>
      </c>
      <c r="E7" s="197">
        <v>0.04</v>
      </c>
      <c r="F7" s="87">
        <f t="shared" si="0"/>
        <v>144</v>
      </c>
      <c r="G7" s="88" t="s">
        <v>279</v>
      </c>
      <c r="H7" s="211" t="s">
        <v>15</v>
      </c>
    </row>
    <row r="8" spans="1:8" s="85" customFormat="1" ht="21.95" customHeight="1">
      <c r="A8" s="196" t="s">
        <v>283</v>
      </c>
      <c r="B8" s="86" t="s">
        <v>72</v>
      </c>
      <c r="C8" s="87">
        <v>58800</v>
      </c>
      <c r="D8" s="87">
        <v>19600</v>
      </c>
      <c r="E8" s="197">
        <v>0.04</v>
      </c>
      <c r="F8" s="87">
        <f t="shared" si="0"/>
        <v>784</v>
      </c>
      <c r="G8" s="88" t="s">
        <v>279</v>
      </c>
      <c r="H8" s="211" t="s">
        <v>64</v>
      </c>
    </row>
    <row r="9" spans="1:8" s="85" customFormat="1" ht="21.95" customHeight="1">
      <c r="A9" s="196" t="s">
        <v>284</v>
      </c>
      <c r="B9" s="86" t="s">
        <v>72</v>
      </c>
      <c r="C9" s="87">
        <v>29400</v>
      </c>
      <c r="D9" s="87">
        <v>29400</v>
      </c>
      <c r="E9" s="197">
        <v>0.04</v>
      </c>
      <c r="F9" s="87">
        <f t="shared" si="0"/>
        <v>1176</v>
      </c>
      <c r="G9" s="88" t="s">
        <v>279</v>
      </c>
      <c r="H9" s="211" t="s">
        <v>18</v>
      </c>
    </row>
    <row r="10" spans="1:8" s="85" customFormat="1" ht="21.95" customHeight="1">
      <c r="A10" s="196" t="s">
        <v>285</v>
      </c>
      <c r="B10" s="86" t="s">
        <v>72</v>
      </c>
      <c r="C10" s="87">
        <v>29400</v>
      </c>
      <c r="D10" s="87">
        <v>29400</v>
      </c>
      <c r="E10" s="197">
        <v>0.04</v>
      </c>
      <c r="F10" s="87">
        <f t="shared" si="0"/>
        <v>1176</v>
      </c>
      <c r="G10" s="88" t="s">
        <v>279</v>
      </c>
      <c r="H10" s="211" t="s">
        <v>286</v>
      </c>
    </row>
    <row r="11" spans="1:8" s="85" customFormat="1" ht="21.95" customHeight="1">
      <c r="A11" s="196" t="s">
        <v>145</v>
      </c>
      <c r="B11" s="86" t="s">
        <v>72</v>
      </c>
      <c r="C11" s="87">
        <v>19600</v>
      </c>
      <c r="D11" s="87">
        <v>17640</v>
      </c>
      <c r="E11" s="197">
        <v>0.04</v>
      </c>
      <c r="F11" s="87">
        <f t="shared" si="0"/>
        <v>706</v>
      </c>
      <c r="G11" s="88" t="s">
        <v>279</v>
      </c>
      <c r="H11" s="211" t="s">
        <v>25</v>
      </c>
    </row>
    <row r="12" spans="1:8" s="85" customFormat="1" ht="34.5" customHeight="1">
      <c r="A12" s="196" t="s">
        <v>287</v>
      </c>
      <c r="B12" s="86" t="s">
        <v>72</v>
      </c>
      <c r="C12" s="87">
        <v>29400</v>
      </c>
      <c r="D12" s="87">
        <v>29400</v>
      </c>
      <c r="E12" s="197">
        <v>0.04</v>
      </c>
      <c r="F12" s="87">
        <f t="shared" si="0"/>
        <v>1176</v>
      </c>
      <c r="G12" s="88" t="s">
        <v>279</v>
      </c>
      <c r="H12" s="211" t="s">
        <v>288</v>
      </c>
    </row>
    <row r="13" spans="1:8" s="85" customFormat="1" ht="21.95" customHeight="1">
      <c r="A13" s="196" t="s">
        <v>289</v>
      </c>
      <c r="B13" s="86" t="s">
        <v>72</v>
      </c>
      <c r="C13" s="87">
        <v>9800</v>
      </c>
      <c r="D13" s="87">
        <v>9800</v>
      </c>
      <c r="E13" s="197">
        <v>0.04</v>
      </c>
      <c r="F13" s="87">
        <f t="shared" si="0"/>
        <v>392</v>
      </c>
      <c r="G13" s="88" t="s">
        <v>279</v>
      </c>
      <c r="H13" s="211" t="s">
        <v>286</v>
      </c>
    </row>
    <row r="14" spans="1:8" s="85" customFormat="1" ht="21.95" customHeight="1">
      <c r="A14" s="196" t="s">
        <v>290</v>
      </c>
      <c r="B14" s="86" t="s">
        <v>72</v>
      </c>
      <c r="C14" s="87">
        <v>39200</v>
      </c>
      <c r="D14" s="87">
        <v>39200</v>
      </c>
      <c r="E14" s="197">
        <v>0.04</v>
      </c>
      <c r="F14" s="87">
        <f t="shared" si="0"/>
        <v>1568</v>
      </c>
      <c r="G14" s="88" t="s">
        <v>279</v>
      </c>
      <c r="H14" s="211" t="s">
        <v>50</v>
      </c>
    </row>
    <row r="15" spans="1:8" s="85" customFormat="1" ht="21.95" customHeight="1">
      <c r="A15" s="196" t="s">
        <v>291</v>
      </c>
      <c r="B15" s="86" t="s">
        <v>72</v>
      </c>
      <c r="C15" s="87">
        <v>39200</v>
      </c>
      <c r="D15" s="87">
        <v>39200</v>
      </c>
      <c r="E15" s="197">
        <v>0.04</v>
      </c>
      <c r="F15" s="87">
        <f t="shared" si="0"/>
        <v>1568</v>
      </c>
      <c r="G15" s="88" t="s">
        <v>279</v>
      </c>
      <c r="H15" s="211" t="s">
        <v>292</v>
      </c>
    </row>
    <row r="16" spans="1:8" s="85" customFormat="1" ht="21.95" customHeight="1">
      <c r="A16" s="196" t="s">
        <v>293</v>
      </c>
      <c r="B16" s="86" t="s">
        <v>72</v>
      </c>
      <c r="C16" s="87">
        <v>29400</v>
      </c>
      <c r="D16" s="87">
        <v>29400</v>
      </c>
      <c r="E16" s="197">
        <v>0.04</v>
      </c>
      <c r="F16" s="87">
        <f t="shared" si="0"/>
        <v>1176</v>
      </c>
      <c r="G16" s="88" t="s">
        <v>279</v>
      </c>
      <c r="H16" s="211" t="s">
        <v>50</v>
      </c>
    </row>
    <row r="17" spans="1:8" s="85" customFormat="1" ht="21.95" customHeight="1">
      <c r="A17" s="196" t="s">
        <v>294</v>
      </c>
      <c r="B17" s="86" t="s">
        <v>72</v>
      </c>
      <c r="C17" s="87">
        <v>19600</v>
      </c>
      <c r="D17" s="87">
        <v>19600</v>
      </c>
      <c r="E17" s="197">
        <v>0.04</v>
      </c>
      <c r="F17" s="87">
        <f t="shared" si="0"/>
        <v>784</v>
      </c>
      <c r="G17" s="88" t="s">
        <v>279</v>
      </c>
      <c r="H17" s="211" t="s">
        <v>25</v>
      </c>
    </row>
    <row r="18" spans="1:8" s="85" customFormat="1" ht="21.95" customHeight="1">
      <c r="A18" s="196" t="s">
        <v>295</v>
      </c>
      <c r="B18" s="86" t="s">
        <v>72</v>
      </c>
      <c r="C18" s="87">
        <v>19600</v>
      </c>
      <c r="D18" s="87">
        <v>19600</v>
      </c>
      <c r="E18" s="197">
        <v>0.04</v>
      </c>
      <c r="F18" s="87">
        <f t="shared" si="0"/>
        <v>784</v>
      </c>
      <c r="G18" s="88" t="s">
        <v>279</v>
      </c>
      <c r="H18" s="211" t="s">
        <v>32</v>
      </c>
    </row>
    <row r="19" spans="1:8" s="85" customFormat="1" ht="21.95" customHeight="1">
      <c r="A19" s="196" t="s">
        <v>296</v>
      </c>
      <c r="B19" s="86" t="s">
        <v>72</v>
      </c>
      <c r="C19" s="87">
        <v>19600</v>
      </c>
      <c r="D19" s="87">
        <v>19600</v>
      </c>
      <c r="E19" s="197">
        <v>0.04</v>
      </c>
      <c r="F19" s="87">
        <f t="shared" si="0"/>
        <v>784</v>
      </c>
      <c r="G19" s="88" t="s">
        <v>279</v>
      </c>
      <c r="H19" s="211" t="s">
        <v>27</v>
      </c>
    </row>
    <row r="20" spans="1:8" s="85" customFormat="1" ht="21.95" customHeight="1">
      <c r="A20" s="196" t="s">
        <v>297</v>
      </c>
      <c r="B20" s="86" t="s">
        <v>72</v>
      </c>
      <c r="C20" s="87">
        <v>29400</v>
      </c>
      <c r="D20" s="87">
        <v>29400</v>
      </c>
      <c r="E20" s="197">
        <v>0.04</v>
      </c>
      <c r="F20" s="87">
        <f t="shared" si="0"/>
        <v>1176</v>
      </c>
      <c r="G20" s="88" t="s">
        <v>279</v>
      </c>
      <c r="H20" s="211" t="s">
        <v>286</v>
      </c>
    </row>
    <row r="21" spans="1:8" s="85" customFormat="1" ht="21.95" customHeight="1">
      <c r="A21" s="196" t="s">
        <v>298</v>
      </c>
      <c r="B21" s="86" t="s">
        <v>72</v>
      </c>
      <c r="C21" s="87">
        <v>19600</v>
      </c>
      <c r="D21" s="87">
        <v>19600</v>
      </c>
      <c r="E21" s="197">
        <v>0.1</v>
      </c>
      <c r="F21" s="87">
        <f t="shared" si="0"/>
        <v>1960</v>
      </c>
      <c r="G21" s="88" t="s">
        <v>281</v>
      </c>
      <c r="H21" s="211" t="s">
        <v>105</v>
      </c>
    </row>
    <row r="22" spans="1:8" s="85" customFormat="1" ht="21.95" customHeight="1">
      <c r="A22" s="196" t="s">
        <v>299</v>
      </c>
      <c r="B22" s="86" t="s">
        <v>72</v>
      </c>
      <c r="C22" s="87">
        <v>19600</v>
      </c>
      <c r="D22" s="87">
        <v>19600</v>
      </c>
      <c r="E22" s="197">
        <v>0.1</v>
      </c>
      <c r="F22" s="87">
        <f t="shared" si="0"/>
        <v>1960</v>
      </c>
      <c r="G22" s="88" t="s">
        <v>281</v>
      </c>
      <c r="H22" s="211" t="s">
        <v>300</v>
      </c>
    </row>
    <row r="23" spans="1:8" s="85" customFormat="1" ht="21.95" customHeight="1">
      <c r="A23" s="196" t="s">
        <v>131</v>
      </c>
      <c r="B23" s="86" t="s">
        <v>72</v>
      </c>
      <c r="C23" s="87">
        <v>9800</v>
      </c>
      <c r="D23" s="87">
        <v>9800</v>
      </c>
      <c r="E23" s="197">
        <v>0.1</v>
      </c>
      <c r="F23" s="87">
        <f t="shared" si="0"/>
        <v>980</v>
      </c>
      <c r="G23" s="88" t="s">
        <v>281</v>
      </c>
      <c r="H23" s="211" t="s">
        <v>26</v>
      </c>
    </row>
    <row r="24" spans="1:8" s="85" customFormat="1" ht="21.95" customHeight="1">
      <c r="A24" s="196" t="s">
        <v>301</v>
      </c>
      <c r="B24" s="86" t="s">
        <v>72</v>
      </c>
      <c r="C24" s="87">
        <v>19600</v>
      </c>
      <c r="D24" s="87">
        <v>19600</v>
      </c>
      <c r="E24" s="197">
        <v>0.1</v>
      </c>
      <c r="F24" s="87">
        <f t="shared" si="0"/>
        <v>1960</v>
      </c>
      <c r="G24" s="88" t="s">
        <v>281</v>
      </c>
      <c r="H24" s="211" t="s">
        <v>302</v>
      </c>
    </row>
    <row r="25" spans="1:8" s="85" customFormat="1" ht="21.95" customHeight="1">
      <c r="A25" s="198" t="s">
        <v>303</v>
      </c>
      <c r="B25" s="86" t="s">
        <v>72</v>
      </c>
      <c r="C25" s="199">
        <v>19600</v>
      </c>
      <c r="D25" s="87">
        <v>19600</v>
      </c>
      <c r="E25" s="197">
        <v>0.1</v>
      </c>
      <c r="F25" s="87">
        <f t="shared" si="0"/>
        <v>1960</v>
      </c>
      <c r="G25" s="88" t="s">
        <v>281</v>
      </c>
      <c r="H25" s="211" t="s">
        <v>304</v>
      </c>
    </row>
    <row r="26" spans="1:8" s="85" customFormat="1" ht="21.95" customHeight="1">
      <c r="A26" s="198" t="s">
        <v>305</v>
      </c>
      <c r="B26" s="86" t="s">
        <v>72</v>
      </c>
      <c r="C26" s="199">
        <v>19600</v>
      </c>
      <c r="D26" s="87">
        <v>19600</v>
      </c>
      <c r="E26" s="197">
        <v>0.1</v>
      </c>
      <c r="F26" s="87">
        <f t="shared" si="0"/>
        <v>1960</v>
      </c>
      <c r="G26" s="88" t="s">
        <v>281</v>
      </c>
      <c r="H26" s="211" t="s">
        <v>57</v>
      </c>
    </row>
    <row r="27" spans="1:8" s="85" customFormat="1" ht="21.95" customHeight="1">
      <c r="A27" s="198" t="s">
        <v>249</v>
      </c>
      <c r="B27" s="86" t="s">
        <v>72</v>
      </c>
      <c r="C27" s="199">
        <v>19600</v>
      </c>
      <c r="D27" s="87">
        <v>19600</v>
      </c>
      <c r="E27" s="197">
        <v>0.1</v>
      </c>
      <c r="F27" s="87">
        <f t="shared" si="0"/>
        <v>1960</v>
      </c>
      <c r="G27" s="88" t="s">
        <v>281</v>
      </c>
      <c r="H27" s="211" t="s">
        <v>29</v>
      </c>
    </row>
    <row r="28" spans="1:8" s="85" customFormat="1" ht="21.95" customHeight="1">
      <c r="A28" s="198" t="s">
        <v>306</v>
      </c>
      <c r="B28" s="86" t="s">
        <v>72</v>
      </c>
      <c r="C28" s="199">
        <v>19600</v>
      </c>
      <c r="D28" s="87">
        <v>19600</v>
      </c>
      <c r="E28" s="197">
        <v>0.1</v>
      </c>
      <c r="F28" s="87">
        <f t="shared" si="0"/>
        <v>1960</v>
      </c>
      <c r="G28" s="88" t="s">
        <v>281</v>
      </c>
      <c r="H28" s="211" t="s">
        <v>25</v>
      </c>
    </row>
    <row r="29" spans="1:8" s="85" customFormat="1" ht="21.95" customHeight="1">
      <c r="A29" s="198" t="s">
        <v>307</v>
      </c>
      <c r="B29" s="86" t="s">
        <v>72</v>
      </c>
      <c r="C29" s="199">
        <v>19600</v>
      </c>
      <c r="D29" s="87">
        <v>19600</v>
      </c>
      <c r="E29" s="197">
        <v>0.1</v>
      </c>
      <c r="F29" s="87">
        <f t="shared" si="0"/>
        <v>1960</v>
      </c>
      <c r="G29" s="88" t="s">
        <v>281</v>
      </c>
      <c r="H29" s="211" t="s">
        <v>28</v>
      </c>
    </row>
    <row r="30" spans="1:8" s="85" customFormat="1" ht="21.95" customHeight="1">
      <c r="A30" s="198" t="s">
        <v>308</v>
      </c>
      <c r="B30" s="86" t="s">
        <v>72</v>
      </c>
      <c r="C30" s="199">
        <v>29400</v>
      </c>
      <c r="D30" s="87">
        <v>29400</v>
      </c>
      <c r="E30" s="197">
        <v>0.1</v>
      </c>
      <c r="F30" s="87">
        <f t="shared" si="0"/>
        <v>2940</v>
      </c>
      <c r="G30" s="88" t="s">
        <v>281</v>
      </c>
      <c r="H30" s="211" t="s">
        <v>64</v>
      </c>
    </row>
    <row r="31" spans="1:8" s="85" customFormat="1" ht="21.95" customHeight="1">
      <c r="A31" s="198" t="s">
        <v>309</v>
      </c>
      <c r="B31" s="86" t="s">
        <v>72</v>
      </c>
      <c r="C31" s="199">
        <v>29400</v>
      </c>
      <c r="D31" s="87">
        <v>29400</v>
      </c>
      <c r="E31" s="197">
        <v>0.1</v>
      </c>
      <c r="F31" s="87">
        <f t="shared" si="0"/>
        <v>2940</v>
      </c>
      <c r="G31" s="88" t="s">
        <v>281</v>
      </c>
      <c r="H31" s="211" t="s">
        <v>43</v>
      </c>
    </row>
    <row r="32" spans="1:8" s="85" customFormat="1" ht="21.95" customHeight="1">
      <c r="A32" s="198" t="s">
        <v>267</v>
      </c>
      <c r="B32" s="86" t="s">
        <v>72</v>
      </c>
      <c r="C32" s="199">
        <v>29400</v>
      </c>
      <c r="D32" s="87">
        <v>29400</v>
      </c>
      <c r="E32" s="197">
        <v>0.04</v>
      </c>
      <c r="F32" s="87">
        <f t="shared" si="0"/>
        <v>1176</v>
      </c>
      <c r="G32" s="88" t="s">
        <v>279</v>
      </c>
      <c r="H32" s="211" t="s">
        <v>310</v>
      </c>
    </row>
    <row r="33" spans="1:8" s="85" customFormat="1" ht="21.95" customHeight="1">
      <c r="A33" s="198" t="s">
        <v>311</v>
      </c>
      <c r="B33" s="86" t="s">
        <v>72</v>
      </c>
      <c r="C33" s="199">
        <v>19600</v>
      </c>
      <c r="D33" s="87">
        <v>19600</v>
      </c>
      <c r="E33" s="197">
        <v>0.1</v>
      </c>
      <c r="F33" s="87">
        <f t="shared" si="0"/>
        <v>1960</v>
      </c>
      <c r="G33" s="88" t="s">
        <v>281</v>
      </c>
      <c r="H33" s="211" t="s">
        <v>26</v>
      </c>
    </row>
    <row r="34" spans="1:8" s="85" customFormat="1" ht="21.95" customHeight="1">
      <c r="A34" s="198" t="s">
        <v>312</v>
      </c>
      <c r="B34" s="86" t="s">
        <v>72</v>
      </c>
      <c r="C34" s="199">
        <v>19600</v>
      </c>
      <c r="D34" s="87">
        <v>19600</v>
      </c>
      <c r="E34" s="197">
        <v>0.1</v>
      </c>
      <c r="F34" s="87">
        <f t="shared" si="0"/>
        <v>1960</v>
      </c>
      <c r="G34" s="88" t="s">
        <v>281</v>
      </c>
      <c r="H34" s="211" t="s">
        <v>77</v>
      </c>
    </row>
    <row r="35" spans="1:8" s="85" customFormat="1" ht="21.95" customHeight="1">
      <c r="A35" s="198" t="s">
        <v>313</v>
      </c>
      <c r="B35" s="86" t="s">
        <v>72</v>
      </c>
      <c r="C35" s="199">
        <v>29400</v>
      </c>
      <c r="D35" s="87">
        <v>29400</v>
      </c>
      <c r="E35" s="197">
        <v>0.1</v>
      </c>
      <c r="F35" s="87">
        <f t="shared" si="0"/>
        <v>2940</v>
      </c>
      <c r="G35" s="88" t="s">
        <v>281</v>
      </c>
      <c r="H35" s="211" t="s">
        <v>54</v>
      </c>
    </row>
    <row r="36" spans="1:8" s="85" customFormat="1" ht="21.95" customHeight="1">
      <c r="A36" s="198" t="s">
        <v>314</v>
      </c>
      <c r="B36" s="86" t="s">
        <v>72</v>
      </c>
      <c r="C36" s="199">
        <v>19600</v>
      </c>
      <c r="D36" s="87">
        <v>19600</v>
      </c>
      <c r="E36" s="197">
        <v>0.1</v>
      </c>
      <c r="F36" s="87">
        <f t="shared" si="0"/>
        <v>1960</v>
      </c>
      <c r="G36" s="88" t="s">
        <v>281</v>
      </c>
      <c r="H36" s="211" t="s">
        <v>18</v>
      </c>
    </row>
    <row r="37" spans="1:8" s="85" customFormat="1" ht="21.95" customHeight="1">
      <c r="A37" s="198" t="s">
        <v>315</v>
      </c>
      <c r="B37" s="86" t="s">
        <v>72</v>
      </c>
      <c r="C37" s="199">
        <v>19600</v>
      </c>
      <c r="D37" s="87">
        <v>19600</v>
      </c>
      <c r="E37" s="197">
        <v>0.1</v>
      </c>
      <c r="F37" s="87">
        <f t="shared" si="0"/>
        <v>1960</v>
      </c>
      <c r="G37" s="88" t="s">
        <v>281</v>
      </c>
      <c r="H37" s="211" t="s">
        <v>57</v>
      </c>
    </row>
    <row r="38" spans="1:8" s="85" customFormat="1" ht="21.95" customHeight="1">
      <c r="A38" s="198" t="s">
        <v>265</v>
      </c>
      <c r="B38" s="86" t="s">
        <v>72</v>
      </c>
      <c r="C38" s="199">
        <v>29400</v>
      </c>
      <c r="D38" s="87">
        <v>14700</v>
      </c>
      <c r="E38" s="197">
        <v>0.1</v>
      </c>
      <c r="F38" s="87">
        <f t="shared" si="0"/>
        <v>1470</v>
      </c>
      <c r="G38" s="88" t="s">
        <v>281</v>
      </c>
      <c r="H38" s="211" t="s">
        <v>43</v>
      </c>
    </row>
    <row r="39" spans="1:8" s="85" customFormat="1" ht="21.95" customHeight="1">
      <c r="A39" s="198" t="s">
        <v>316</v>
      </c>
      <c r="B39" s="86" t="s">
        <v>72</v>
      </c>
      <c r="C39" s="199">
        <v>19600</v>
      </c>
      <c r="D39" s="87">
        <v>19600</v>
      </c>
      <c r="E39" s="197">
        <v>0.1</v>
      </c>
      <c r="F39" s="87">
        <f t="shared" si="0"/>
        <v>1960</v>
      </c>
      <c r="G39" s="88" t="s">
        <v>281</v>
      </c>
      <c r="H39" s="211" t="s">
        <v>25</v>
      </c>
    </row>
    <row r="40" spans="1:8" s="85" customFormat="1" ht="21.95" customHeight="1">
      <c r="A40" s="198" t="s">
        <v>317</v>
      </c>
      <c r="B40" s="86" t="s">
        <v>72</v>
      </c>
      <c r="C40" s="199">
        <v>29400</v>
      </c>
      <c r="D40" s="87">
        <v>29400</v>
      </c>
      <c r="E40" s="197">
        <v>0.1</v>
      </c>
      <c r="F40" s="87">
        <f t="shared" si="0"/>
        <v>2940</v>
      </c>
      <c r="G40" s="88" t="s">
        <v>281</v>
      </c>
      <c r="H40" s="211" t="s">
        <v>286</v>
      </c>
    </row>
    <row r="41" spans="1:8" s="85" customFormat="1" ht="21.95" customHeight="1">
      <c r="A41" s="198" t="s">
        <v>318</v>
      </c>
      <c r="B41" s="86" t="s">
        <v>72</v>
      </c>
      <c r="C41" s="199">
        <v>29400</v>
      </c>
      <c r="D41" s="87">
        <v>29400</v>
      </c>
      <c r="E41" s="197">
        <v>0.1</v>
      </c>
      <c r="F41" s="87">
        <f t="shared" si="0"/>
        <v>2940</v>
      </c>
      <c r="G41" s="88" t="s">
        <v>281</v>
      </c>
      <c r="H41" s="211" t="s">
        <v>286</v>
      </c>
    </row>
    <row r="42" spans="1:8" s="85" customFormat="1" ht="21.95" customHeight="1">
      <c r="A42" s="198" t="s">
        <v>319</v>
      </c>
      <c r="B42" s="86" t="s">
        <v>72</v>
      </c>
      <c r="C42" s="199">
        <v>19600</v>
      </c>
      <c r="D42" s="87">
        <v>19600</v>
      </c>
      <c r="E42" s="197">
        <v>0.04</v>
      </c>
      <c r="F42" s="87">
        <f t="shared" si="0"/>
        <v>784</v>
      </c>
      <c r="G42" s="88" t="s">
        <v>279</v>
      </c>
      <c r="H42" s="211" t="s">
        <v>66</v>
      </c>
    </row>
    <row r="43" spans="1:8" s="85" customFormat="1" ht="48">
      <c r="A43" s="198" t="s">
        <v>320</v>
      </c>
      <c r="B43" s="86" t="s">
        <v>72</v>
      </c>
      <c r="C43" s="199">
        <v>7000</v>
      </c>
      <c r="D43" s="87">
        <v>7000</v>
      </c>
      <c r="E43" s="197">
        <v>0.1</v>
      </c>
      <c r="F43" s="87">
        <f t="shared" si="0"/>
        <v>700</v>
      </c>
      <c r="G43" s="88" t="s">
        <v>281</v>
      </c>
      <c r="H43" s="211" t="s">
        <v>321</v>
      </c>
    </row>
    <row r="44" spans="1:8" s="85" customFormat="1" ht="21.95" customHeight="1">
      <c r="A44" s="198" t="s">
        <v>322</v>
      </c>
      <c r="B44" s="86" t="s">
        <v>72</v>
      </c>
      <c r="C44" s="199">
        <v>19600</v>
      </c>
      <c r="D44" s="87">
        <v>19600</v>
      </c>
      <c r="E44" s="197">
        <v>0.1</v>
      </c>
      <c r="F44" s="87">
        <f t="shared" si="0"/>
        <v>1960</v>
      </c>
      <c r="G44" s="88" t="s">
        <v>281</v>
      </c>
      <c r="H44" s="211" t="s">
        <v>50</v>
      </c>
    </row>
    <row r="45" spans="1:8" s="85" customFormat="1" ht="21.95" customHeight="1">
      <c r="A45" s="198" t="s">
        <v>323</v>
      </c>
      <c r="B45" s="86" t="s">
        <v>72</v>
      </c>
      <c r="C45" s="199">
        <v>19600</v>
      </c>
      <c r="D45" s="87">
        <v>19600</v>
      </c>
      <c r="E45" s="197">
        <v>0.1</v>
      </c>
      <c r="F45" s="87">
        <f t="shared" si="0"/>
        <v>1960</v>
      </c>
      <c r="G45" s="88" t="s">
        <v>281</v>
      </c>
      <c r="H45" s="211" t="s">
        <v>64</v>
      </c>
    </row>
    <row r="46" spans="1:8" s="85" customFormat="1" ht="21.95" customHeight="1">
      <c r="A46" s="198" t="s">
        <v>324</v>
      </c>
      <c r="B46" s="86" t="s">
        <v>72</v>
      </c>
      <c r="C46" s="199">
        <v>19600</v>
      </c>
      <c r="D46" s="87">
        <v>19600</v>
      </c>
      <c r="E46" s="197">
        <v>0.1</v>
      </c>
      <c r="F46" s="87">
        <f t="shared" si="0"/>
        <v>1960</v>
      </c>
      <c r="G46" s="88" t="s">
        <v>281</v>
      </c>
      <c r="H46" s="211" t="s">
        <v>325</v>
      </c>
    </row>
    <row r="47" spans="1:8" s="85" customFormat="1" ht="21.95" customHeight="1">
      <c r="A47" s="198" t="s">
        <v>326</v>
      </c>
      <c r="B47" s="86" t="s">
        <v>72</v>
      </c>
      <c r="C47" s="199">
        <v>29400</v>
      </c>
      <c r="D47" s="87">
        <v>29400</v>
      </c>
      <c r="E47" s="197">
        <v>0.1</v>
      </c>
      <c r="F47" s="87">
        <f t="shared" si="0"/>
        <v>2940</v>
      </c>
      <c r="G47" s="88" t="s">
        <v>281</v>
      </c>
      <c r="H47" s="211" t="s">
        <v>18</v>
      </c>
    </row>
    <row r="48" spans="1:8" s="85" customFormat="1" ht="21.95" customHeight="1">
      <c r="A48" s="198" t="s">
        <v>327</v>
      </c>
      <c r="B48" s="86" t="s">
        <v>72</v>
      </c>
      <c r="C48" s="199">
        <v>19600</v>
      </c>
      <c r="D48" s="87">
        <v>19600</v>
      </c>
      <c r="E48" s="197">
        <v>0.04</v>
      </c>
      <c r="F48" s="87">
        <f t="shared" si="0"/>
        <v>784</v>
      </c>
      <c r="G48" s="88" t="s">
        <v>279</v>
      </c>
      <c r="H48" s="211" t="s">
        <v>28</v>
      </c>
    </row>
    <row r="49" spans="1:8">
      <c r="A49" s="200"/>
      <c r="B49" s="200"/>
      <c r="C49" s="200"/>
      <c r="D49" s="200"/>
      <c r="E49" s="200"/>
      <c r="F49" s="200"/>
    </row>
    <row r="50" spans="1:8" ht="18" customHeight="1">
      <c r="A50" s="203"/>
      <c r="B50" s="201"/>
      <c r="C50" s="201"/>
      <c r="D50" s="204"/>
      <c r="E50" s="202"/>
      <c r="F50" s="205"/>
    </row>
    <row r="51" spans="1:8" ht="18" customHeight="1">
      <c r="A51" s="203"/>
      <c r="B51" s="201"/>
      <c r="C51" s="201"/>
      <c r="D51" s="204"/>
      <c r="E51" s="202"/>
      <c r="F51" s="205"/>
    </row>
    <row r="52" spans="1:8" ht="18" customHeight="1">
      <c r="A52" s="203"/>
      <c r="B52" s="201"/>
      <c r="C52" s="205"/>
      <c r="D52" s="204"/>
      <c r="E52" s="202"/>
      <c r="F52" s="205"/>
    </row>
    <row r="53" spans="1:8" s="208" customFormat="1" ht="18" customHeight="1">
      <c r="A53" s="81"/>
      <c r="B53" s="201"/>
      <c r="C53" s="201"/>
      <c r="D53" s="81"/>
      <c r="E53" s="206"/>
      <c r="F53" s="207"/>
      <c r="G53" s="81"/>
      <c r="H53" s="209"/>
    </row>
    <row r="54" spans="1:8" ht="18" customHeight="1"/>
  </sheetData>
  <mergeCells count="3">
    <mergeCell ref="A49:F49"/>
    <mergeCell ref="A1:H1"/>
    <mergeCell ref="A2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</vt:lpstr>
      <vt:lpstr>销售提成7月</vt:lpstr>
      <vt:lpstr>企业级销售提成（天长）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</dc:creator>
  <cp:lastModifiedBy>gaoj</cp:lastModifiedBy>
  <dcterms:created xsi:type="dcterms:W3CDTF">2017-09-25T02:32:25Z</dcterms:created>
  <dcterms:modified xsi:type="dcterms:W3CDTF">2020-09-01T08:31:48Z</dcterms:modified>
</cp:coreProperties>
</file>