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人员管理\绩效通报\2020\"/>
    </mc:Choice>
  </mc:AlternateContent>
  <bookViews>
    <workbookView xWindow="0" yWindow="0" windowWidth="22560" windowHeight="11145" activeTab="1"/>
  </bookViews>
  <sheets>
    <sheet name="绩效" sheetId="1" r:id="rId1"/>
    <sheet name="销售提成4月" sheetId="2" r:id="rId2"/>
  </sheets>
  <definedNames>
    <definedName name="_xlnm._FilterDatabase" localSheetId="1" hidden="1">销售提成4月!$C$51:$C$71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 i="2" l="1"/>
  <c r="L162" i="2"/>
  <c r="L161" i="2"/>
  <c r="F157" i="2"/>
  <c r="E157" i="2"/>
  <c r="F156" i="2"/>
  <c r="E156" i="2"/>
  <c r="G156" i="2" s="1"/>
  <c r="H156" i="2" s="1"/>
  <c r="K156" i="2" s="1"/>
  <c r="L156" i="2" s="1"/>
  <c r="F155" i="2"/>
  <c r="E155" i="2"/>
  <c r="F154" i="2"/>
  <c r="E154" i="2"/>
  <c r="F153" i="2"/>
  <c r="E153" i="2"/>
  <c r="G153" i="2" l="1"/>
  <c r="H153" i="2" s="1"/>
  <c r="K153" i="2" s="1"/>
  <c r="L153" i="2" s="1"/>
  <c r="G155" i="2"/>
  <c r="H155" i="2" s="1"/>
  <c r="K155" i="2" s="1"/>
  <c r="L155" i="2" s="1"/>
  <c r="G157" i="2"/>
  <c r="H157" i="2" s="1"/>
  <c r="K157" i="2" s="1"/>
  <c r="L157" i="2" s="1"/>
  <c r="L163" i="2"/>
  <c r="G154" i="2"/>
  <c r="H154" i="2" s="1"/>
  <c r="K154" i="2" s="1"/>
  <c r="L154" i="2" s="1"/>
  <c r="L158" i="2" l="1"/>
  <c r="C50" i="2" l="1"/>
</calcChain>
</file>

<file path=xl/sharedStrings.xml><?xml version="1.0" encoding="utf-8"?>
<sst xmlns="http://schemas.openxmlformats.org/spreadsheetml/2006/main" count="571" uniqueCount="349">
  <si>
    <t>奖励</t>
    <phoneticPr fontId="1" type="noConversion"/>
  </si>
  <si>
    <t>处罚</t>
    <phoneticPr fontId="1" type="noConversion"/>
  </si>
  <si>
    <t>姓名</t>
    <phoneticPr fontId="1" type="noConversion"/>
  </si>
  <si>
    <t>说明</t>
    <phoneticPr fontId="1" type="noConversion"/>
  </si>
  <si>
    <t>签署人</t>
    <phoneticPr fontId="1" type="noConversion"/>
  </si>
  <si>
    <t>客户名称</t>
    <phoneticPr fontId="1" type="noConversion"/>
  </si>
  <si>
    <t>合同额</t>
    <phoneticPr fontId="1" type="noConversion"/>
  </si>
  <si>
    <t>本次回款额</t>
    <phoneticPr fontId="1" type="noConversion"/>
  </si>
  <si>
    <t>暂扣金额（25%）</t>
  </si>
  <si>
    <t>单位：元</t>
    <phoneticPr fontId="1" type="noConversion"/>
  </si>
  <si>
    <t>提成比例</t>
    <phoneticPr fontId="1" type="noConversion"/>
  </si>
  <si>
    <r>
      <rPr>
        <b/>
        <sz val="10"/>
        <rFont val="宋体"/>
        <family val="3"/>
        <charset val="134"/>
      </rPr>
      <t>提成金额</t>
    </r>
  </si>
  <si>
    <t>大区名称</t>
    <phoneticPr fontId="8" type="noConversion"/>
  </si>
  <si>
    <t>姓名</t>
    <phoneticPr fontId="8" type="noConversion"/>
  </si>
  <si>
    <t>备注</t>
    <phoneticPr fontId="8" type="noConversion"/>
  </si>
  <si>
    <t>服务运营体系</t>
    <phoneticPr fontId="1" type="noConversion"/>
  </si>
  <si>
    <t>摘要</t>
    <phoneticPr fontId="1" type="noConversion"/>
  </si>
  <si>
    <t>长天</t>
    <phoneticPr fontId="1" type="noConversion"/>
  </si>
  <si>
    <t>徐欣</t>
  </si>
  <si>
    <t>杨小莉</t>
  </si>
  <si>
    <t>艾航航</t>
  </si>
  <si>
    <t>刘朝娣</t>
  </si>
  <si>
    <t>武彦勇</t>
  </si>
  <si>
    <t>刘希鑫</t>
  </si>
  <si>
    <t>魏宝吟</t>
  </si>
  <si>
    <t>杜旭煌</t>
  </si>
  <si>
    <t>毛活文</t>
  </si>
  <si>
    <t>张宏杉</t>
  </si>
  <si>
    <t>王发</t>
  </si>
  <si>
    <t>发放明细</t>
    <phoneticPr fontId="1" type="noConversion"/>
  </si>
  <si>
    <t>小计</t>
  </si>
  <si>
    <t>本月发放金额</t>
    <phoneticPr fontId="8" type="noConversion"/>
  </si>
  <si>
    <t>王超</t>
  </si>
  <si>
    <t>王志文</t>
  </si>
  <si>
    <t>王国帅</t>
  </si>
  <si>
    <t>唐欢龙</t>
  </si>
  <si>
    <t>何帮业</t>
  </si>
  <si>
    <t>刘晋</t>
  </si>
  <si>
    <t>樊建强</t>
  </si>
  <si>
    <t>马涛</t>
  </si>
  <si>
    <t>陈磊</t>
  </si>
  <si>
    <t>李升博</t>
  </si>
  <si>
    <t>黄茹伟</t>
  </si>
  <si>
    <t>刘跃</t>
  </si>
  <si>
    <t>姚键</t>
  </si>
  <si>
    <t>刘瑜</t>
  </si>
  <si>
    <t>冯烈俊</t>
  </si>
  <si>
    <t>方耀辉</t>
  </si>
  <si>
    <t>林泽锋</t>
  </si>
  <si>
    <t>张鹏博</t>
  </si>
  <si>
    <t>陆兴福</t>
  </si>
  <si>
    <t>张良</t>
  </si>
  <si>
    <t>刘祥辉</t>
  </si>
  <si>
    <t>高星</t>
  </si>
  <si>
    <t>居晋芳</t>
  </si>
  <si>
    <t>贺子明</t>
  </si>
  <si>
    <t>兀军辉</t>
  </si>
  <si>
    <t>陈默</t>
  </si>
  <si>
    <t>服务项目合格</t>
  </si>
  <si>
    <t>陈磊1</t>
  </si>
  <si>
    <t>李志兵</t>
  </si>
  <si>
    <t>卞欢</t>
  </si>
  <si>
    <t>应发放金额
（75%）</t>
    <phoneticPr fontId="1" type="noConversion"/>
  </si>
  <si>
    <t>张远林</t>
  </si>
  <si>
    <t>黄于明</t>
  </si>
  <si>
    <t>谈文康</t>
  </si>
  <si>
    <t>杨浩</t>
  </si>
  <si>
    <t>秦喜红</t>
  </si>
  <si>
    <t>刘俊良</t>
  </si>
  <si>
    <t>刘彪</t>
  </si>
  <si>
    <t>纪广</t>
  </si>
  <si>
    <t>沈超</t>
  </si>
  <si>
    <t>服务项目不合格</t>
  </si>
  <si>
    <t>张云山</t>
  </si>
  <si>
    <t>黄杰</t>
  </si>
  <si>
    <t>张春梅</t>
  </si>
  <si>
    <t>段尧</t>
  </si>
  <si>
    <t>宋雪迎</t>
  </si>
  <si>
    <t>斗拉加</t>
  </si>
  <si>
    <t>李红燕</t>
  </si>
  <si>
    <t>何海洋</t>
  </si>
  <si>
    <t>杨鹏程</t>
  </si>
  <si>
    <t>李医霞</t>
  </si>
  <si>
    <t>刘文超</t>
  </si>
  <si>
    <t>服务项目合格（两个项目）</t>
  </si>
  <si>
    <t>服务项目合格（2个项目）</t>
  </si>
  <si>
    <t>郭效金</t>
  </si>
  <si>
    <t>企业环保365服务</t>
  </si>
  <si>
    <t>高磊</t>
  </si>
  <si>
    <t>能倩倩</t>
  </si>
  <si>
    <t>李会珍</t>
  </si>
  <si>
    <t>廖俊有</t>
  </si>
  <si>
    <t>郭攀</t>
  </si>
  <si>
    <t>刘坤</t>
  </si>
  <si>
    <t>孟唐凯</t>
  </si>
  <si>
    <t>李国华</t>
  </si>
  <si>
    <t>服务项目合格+810（3个项目）</t>
  </si>
  <si>
    <t>服务项目合格+390</t>
  </si>
  <si>
    <t>服务项目合格+50；</t>
  </si>
  <si>
    <t>服务项目合格+170</t>
  </si>
  <si>
    <t>服务项目合格+140</t>
  </si>
  <si>
    <t>服务项目合格+90；（两个项目）</t>
  </si>
  <si>
    <t>服务项目合格+40；杨浩在本月工作中能够积极配合好大区做好疑难问题处理。得到客户好评+200。</t>
  </si>
  <si>
    <t>服务项目合格，两个项目+150；</t>
  </si>
  <si>
    <t>周末、节假日经常加班推进垃圾焚烧通讯事宜</t>
  </si>
  <si>
    <t>每周末加班补录垃圾焚烧企业数据</t>
  </si>
  <si>
    <t>王萨</t>
    <phoneticPr fontId="7" type="noConversion"/>
  </si>
  <si>
    <t>上海英凡环保科技有限公司</t>
  </si>
  <si>
    <t>数采仪2套（新版，不含安装，质保1年）</t>
  </si>
  <si>
    <t>中节能（秦皇岛）环保能源有限公司</t>
  </si>
  <si>
    <t>中节能（石家庄）环保能源有限公司</t>
  </si>
  <si>
    <t>企业级服务、首次签单</t>
  </si>
  <si>
    <t>临海市伟明环保能源有限公司</t>
  </si>
  <si>
    <t>万年县伟明环保能源有限公司</t>
  </si>
  <si>
    <t>环境保护税代理申报服务协议</t>
  </si>
  <si>
    <t>陈磊2</t>
  </si>
  <si>
    <t>2020年5月销售提成发放汇总</t>
    <phoneticPr fontId="8" type="noConversion"/>
  </si>
  <si>
    <t xml:space="preserve">回款日期：2020年4月1日--2020年4月30日   </t>
    <phoneticPr fontId="8" type="noConversion"/>
  </si>
  <si>
    <t>王发</t>
    <phoneticPr fontId="7" type="noConversion"/>
  </si>
  <si>
    <t>刘希鑫</t>
    <phoneticPr fontId="7" type="noConversion"/>
  </si>
  <si>
    <t>兰志刚</t>
    <phoneticPr fontId="7" type="noConversion"/>
  </si>
  <si>
    <t>刘坤</t>
    <phoneticPr fontId="7" type="noConversion"/>
  </si>
  <si>
    <t>何帮业</t>
    <phoneticPr fontId="7" type="noConversion"/>
  </si>
  <si>
    <t>高磊</t>
    <phoneticPr fontId="7" type="noConversion"/>
  </si>
  <si>
    <t>秦喜红</t>
    <phoneticPr fontId="7" type="noConversion"/>
  </si>
  <si>
    <t>刘祥辉</t>
    <phoneticPr fontId="7" type="noConversion"/>
  </si>
  <si>
    <t>郭效金</t>
    <phoneticPr fontId="7" type="noConversion"/>
  </si>
  <si>
    <t>刘晋</t>
    <phoneticPr fontId="7" type="noConversion"/>
  </si>
  <si>
    <t>黄于明</t>
    <phoneticPr fontId="7" type="noConversion"/>
  </si>
  <si>
    <t>陈磊1</t>
    <phoneticPr fontId="7" type="noConversion"/>
  </si>
  <si>
    <t>居晋芳</t>
    <phoneticPr fontId="7" type="noConversion"/>
  </si>
  <si>
    <t>王超</t>
    <phoneticPr fontId="7" type="noConversion"/>
  </si>
  <si>
    <t>李惠惠</t>
    <phoneticPr fontId="7" type="noConversion"/>
  </si>
  <si>
    <t>黄茹伟</t>
    <phoneticPr fontId="7" type="noConversion"/>
  </si>
  <si>
    <t>王卫忠</t>
    <phoneticPr fontId="7" type="noConversion"/>
  </si>
  <si>
    <t>唐欢龙</t>
    <phoneticPr fontId="7" type="noConversion"/>
  </si>
  <si>
    <t>李会珍</t>
    <phoneticPr fontId="7" type="noConversion"/>
  </si>
  <si>
    <t>陈磊2</t>
    <phoneticPr fontId="7" type="noConversion"/>
  </si>
  <si>
    <t>王小莎</t>
    <phoneticPr fontId="7" type="noConversion"/>
  </si>
  <si>
    <t>李红燕</t>
    <phoneticPr fontId="7" type="noConversion"/>
  </si>
  <si>
    <t>贾梓琦</t>
    <phoneticPr fontId="7" type="noConversion"/>
  </si>
  <si>
    <t>刘俊良</t>
    <phoneticPr fontId="7" type="noConversion"/>
  </si>
  <si>
    <t>李升博</t>
    <phoneticPr fontId="7" type="noConversion"/>
  </si>
  <si>
    <t>王志文</t>
    <phoneticPr fontId="7" type="noConversion"/>
  </si>
  <si>
    <t>宋雪迎</t>
    <phoneticPr fontId="7" type="noConversion"/>
  </si>
  <si>
    <t>张鹏博</t>
    <phoneticPr fontId="7" type="noConversion"/>
  </si>
  <si>
    <t>黄啸</t>
    <phoneticPr fontId="7" type="noConversion"/>
  </si>
  <si>
    <t>王萨</t>
    <phoneticPr fontId="7" type="noConversion"/>
  </si>
  <si>
    <t>谈文康</t>
    <phoneticPr fontId="7" type="noConversion"/>
  </si>
  <si>
    <t>王国帅</t>
    <phoneticPr fontId="7" type="noConversion"/>
  </si>
  <si>
    <t>杨曦</t>
    <phoneticPr fontId="7" type="noConversion"/>
  </si>
  <si>
    <t>于洋</t>
    <phoneticPr fontId="7" type="noConversion"/>
  </si>
  <si>
    <t>樊建强</t>
    <phoneticPr fontId="7" type="noConversion"/>
  </si>
  <si>
    <t>毛活文</t>
    <phoneticPr fontId="7" type="noConversion"/>
  </si>
  <si>
    <t>刘跃</t>
    <phoneticPr fontId="7" type="noConversion"/>
  </si>
  <si>
    <t>张云山</t>
    <phoneticPr fontId="7" type="noConversion"/>
  </si>
  <si>
    <t>黄常铮</t>
    <phoneticPr fontId="7" type="noConversion"/>
  </si>
  <si>
    <t>黄磊</t>
    <phoneticPr fontId="7" type="noConversion"/>
  </si>
  <si>
    <t>方耀辉</t>
    <phoneticPr fontId="7" type="noConversion"/>
  </si>
  <si>
    <t>曾宸</t>
    <phoneticPr fontId="7" type="noConversion"/>
  </si>
  <si>
    <t>陈惠平</t>
    <phoneticPr fontId="7" type="noConversion"/>
  </si>
  <si>
    <t>张远林</t>
    <phoneticPr fontId="7" type="noConversion"/>
  </si>
  <si>
    <t>庄丹凤</t>
    <phoneticPr fontId="7" type="noConversion"/>
  </si>
  <si>
    <t>江鹏</t>
  </si>
  <si>
    <t>江鹏</t>
    <phoneticPr fontId="1" type="noConversion"/>
  </si>
  <si>
    <t>白银三峰环保发电有限公司</t>
  </si>
  <si>
    <t>商品销售（GPS模块1个）</t>
  </si>
  <si>
    <t>厦门恒测环保科技有限公司</t>
  </si>
  <si>
    <t>广东泰和清环保科技有限公司</t>
  </si>
  <si>
    <t>数采仪2套（新版，专版，含安装，质保1年）</t>
  </si>
  <si>
    <t>沈阳碧海环保科技有限公司</t>
  </si>
  <si>
    <t>四川宝英环境技术有限公司</t>
  </si>
  <si>
    <t>数采仪1套（新版，不含安装，质保1年）</t>
  </si>
  <si>
    <t>数采仪4套（新版，专版，含安装，质保1年）</t>
  </si>
  <si>
    <t>内蒙古亿点科技有限公司</t>
  </si>
  <si>
    <t>数采仪3套（新版，不含安装，质保1年）</t>
  </si>
  <si>
    <t>吉林省明宇环保工程有限公司</t>
  </si>
  <si>
    <t>成都德锦源科技有限公司</t>
  </si>
  <si>
    <t>数采仪1套（新版，专版，含安装，质保1年）</t>
  </si>
  <si>
    <t>海南省生态环境监察总队</t>
  </si>
  <si>
    <r>
      <rPr>
        <sz val="10"/>
        <rFont val="宋体"/>
        <family val="3"/>
        <charset val="134"/>
      </rPr>
      <t>驻地服务（</t>
    </r>
    <r>
      <rPr>
        <sz val="10"/>
        <rFont val="Arial"/>
        <family val="2"/>
      </rPr>
      <t>1</t>
    </r>
    <r>
      <rPr>
        <sz val="10"/>
        <rFont val="宋体"/>
        <family val="3"/>
        <charset val="134"/>
      </rPr>
      <t>人，省级）</t>
    </r>
  </si>
  <si>
    <t>商品销售（GPS模块4个）</t>
  </si>
  <si>
    <t>中山市天乙能源有限公司</t>
  </si>
  <si>
    <t>西宁市生态环境局</t>
  </si>
  <si>
    <t>产品销售</t>
  </si>
  <si>
    <t>南宁市三峰能源有限公司</t>
  </si>
  <si>
    <t>上海业州机电设备有限公司</t>
  </si>
  <si>
    <t>数采仪3套（新版，专版，含安装，质保1年）</t>
  </si>
  <si>
    <t>商品销售（GPS模块2个）</t>
  </si>
  <si>
    <t>上海布雄实业有限公司</t>
  </si>
  <si>
    <t>瀚蓝（饶平）固废处理有限公司</t>
  </si>
  <si>
    <t>数采仪1套（新版，专版，含安装，质保2年）</t>
  </si>
  <si>
    <t>来宾粤丰环保电力有限公司</t>
  </si>
  <si>
    <t>江苏大吉环保能源大丰有限公司</t>
  </si>
  <si>
    <t>太原市环境监控中心</t>
  </si>
  <si>
    <t>短信服务（10万条）</t>
  </si>
  <si>
    <t>光大环保能源（海盐）有限公司</t>
  </si>
  <si>
    <t>安吉旺能再生资源利用有限公司</t>
  </si>
  <si>
    <t>数采仪1套（新版，专版，含安装，质保1年）、商品销售</t>
  </si>
  <si>
    <t>徐州协鑫环保能源有限公司</t>
  </si>
  <si>
    <t>福州天楹环保能源有限公司</t>
  </si>
  <si>
    <t>数采仪2套（新版，含安装，质保1年）1套专版，1套普通版</t>
  </si>
  <si>
    <t>光大江东环保能源（马鞍山）有限公司</t>
  </si>
  <si>
    <t>浙江春晖环保能源股份有限公司</t>
  </si>
  <si>
    <t>内蒙古凡动网络科技有限公司</t>
  </si>
  <si>
    <t>光大环保能源（益阳）有限公司</t>
  </si>
  <si>
    <t>企业级服务、续签</t>
  </si>
  <si>
    <t>无锡风石信息技术有限公司</t>
  </si>
  <si>
    <t>庄丹凤</t>
  </si>
  <si>
    <t>李惠惠</t>
  </si>
  <si>
    <t>刘希鑫</t>
    <phoneticPr fontId="7" type="noConversion"/>
  </si>
  <si>
    <t>分配给兰志刚</t>
    <phoneticPr fontId="1" type="noConversion"/>
  </si>
  <si>
    <t>备注</t>
    <phoneticPr fontId="1" type="noConversion"/>
  </si>
  <si>
    <t>1、服务平台，5份数采仪销售合同（新版，含安装）合同额合计185800元，2019年12月收款185800元，因未报销安装交通费未提成，现已报销安装交通费，本月予以追溯：</t>
  </si>
  <si>
    <r>
      <rPr>
        <b/>
        <sz val="10"/>
        <rFont val="宋体"/>
        <family val="3"/>
        <charset val="134"/>
      </rPr>
      <t>姓名</t>
    </r>
  </si>
  <si>
    <r>
      <rPr>
        <b/>
        <sz val="10"/>
        <rFont val="宋体"/>
        <family val="3"/>
        <charset val="134"/>
      </rPr>
      <t>客户名称</t>
    </r>
  </si>
  <si>
    <r>
      <rPr>
        <b/>
        <sz val="10"/>
        <rFont val="宋体"/>
        <family val="3"/>
        <charset val="134"/>
      </rPr>
      <t>摘要</t>
    </r>
  </si>
  <si>
    <r>
      <rPr>
        <b/>
        <sz val="10"/>
        <rFont val="宋体"/>
        <family val="3"/>
        <charset val="134"/>
      </rPr>
      <t>合同额</t>
    </r>
  </si>
  <si>
    <r>
      <rPr>
        <b/>
        <sz val="10"/>
        <rFont val="宋体"/>
        <family val="3"/>
        <charset val="134"/>
      </rPr>
      <t>直接成本</t>
    </r>
  </si>
  <si>
    <r>
      <rPr>
        <b/>
        <sz val="10"/>
        <rFont val="宋体"/>
        <family val="3"/>
        <charset val="134"/>
      </rPr>
      <t>税金</t>
    </r>
  </si>
  <si>
    <r>
      <rPr>
        <b/>
        <sz val="10"/>
        <rFont val="宋体"/>
        <family val="3"/>
        <charset val="134"/>
      </rPr>
      <t>毛利润</t>
    </r>
  </si>
  <si>
    <r>
      <rPr>
        <b/>
        <sz val="10"/>
        <rFont val="宋体"/>
        <family val="3"/>
        <charset val="134"/>
      </rPr>
      <t>毛利润所占比例</t>
    </r>
    <r>
      <rPr>
        <b/>
        <sz val="10"/>
        <rFont val="Arial"/>
        <family val="2"/>
      </rPr>
      <t>%</t>
    </r>
  </si>
  <si>
    <r>
      <rPr>
        <b/>
        <sz val="10"/>
        <rFont val="宋体"/>
        <family val="3"/>
        <charset val="134"/>
      </rPr>
      <t>本次回款额</t>
    </r>
  </si>
  <si>
    <r>
      <rPr>
        <b/>
        <sz val="10"/>
        <rFont val="宋体"/>
        <family val="3"/>
        <charset val="134"/>
      </rPr>
      <t>是否达到</t>
    </r>
    <r>
      <rPr>
        <b/>
        <sz val="10"/>
        <rFont val="Arial"/>
        <family val="2"/>
      </rPr>
      <t>10%</t>
    </r>
    <r>
      <rPr>
        <b/>
        <sz val="10"/>
        <rFont val="宋体"/>
        <family val="3"/>
        <charset val="134"/>
      </rPr>
      <t>正现金流的要求</t>
    </r>
  </si>
  <si>
    <r>
      <rPr>
        <b/>
        <sz val="10"/>
        <rFont val="宋体"/>
        <family val="3"/>
        <charset val="134"/>
      </rPr>
      <t>提成比例</t>
    </r>
  </si>
  <si>
    <t>服务平台</t>
  </si>
  <si>
    <t>宁德漳湾垃圾焚烧发电有限公司</t>
  </si>
  <si>
    <r>
      <rPr>
        <sz val="10"/>
        <rFont val="宋体"/>
        <family val="3"/>
        <charset val="134"/>
      </rPr>
      <t>数采仪2台（新版，含安装，质保</t>
    </r>
    <r>
      <rPr>
        <sz val="10"/>
        <rFont val="Arial"/>
        <family val="2"/>
      </rPr>
      <t>1</t>
    </r>
    <r>
      <rPr>
        <sz val="10"/>
        <rFont val="宋体"/>
        <family val="3"/>
        <charset val="134"/>
      </rPr>
      <t>年）</t>
    </r>
  </si>
  <si>
    <t>是</t>
  </si>
  <si>
    <r>
      <rPr>
        <sz val="10"/>
        <rFont val="宋体"/>
        <family val="3"/>
        <charset val="134"/>
      </rPr>
      <t>数采仪1台（新版，含安装，质保</t>
    </r>
    <r>
      <rPr>
        <sz val="10"/>
        <rFont val="Arial"/>
        <family val="2"/>
      </rPr>
      <t>1</t>
    </r>
    <r>
      <rPr>
        <sz val="10"/>
        <rFont val="宋体"/>
        <family val="3"/>
        <charset val="134"/>
      </rPr>
      <t>年）</t>
    </r>
  </si>
  <si>
    <t>光大环保能源（宝应）有限公司</t>
  </si>
  <si>
    <t>泉州市圣元环保电力有限公司</t>
  </si>
  <si>
    <t>数采仪4套（新版，含安装，质保3年）</t>
  </si>
  <si>
    <t>上海乐其自动化科技有限公司</t>
  </si>
  <si>
    <t>应追溯调整</t>
  </si>
  <si>
    <t>2、服务平台，2020年1月收无锡新标信息技术有限公司41160元，按照“企业级服务，首次签单”计算提成，2020年4月合同确认事项表变更为“企业级服务，续签”，故追溯提成：</t>
  </si>
  <si>
    <t>无锡新标信息技术有限公司</t>
  </si>
  <si>
    <r>
      <rPr>
        <sz val="10"/>
        <rFont val="宋体"/>
        <family val="3"/>
        <charset val="134"/>
      </rPr>
      <t>陈磊</t>
    </r>
    <r>
      <rPr>
        <sz val="10"/>
        <rFont val="Arial"/>
        <family val="2"/>
      </rPr>
      <t>1</t>
    </r>
  </si>
  <si>
    <t>锦州市生态环境局</t>
  </si>
  <si>
    <t xml:space="preserve">国发系统应用程序迁移技术服务 </t>
  </si>
  <si>
    <t>高磊</t>
    <phoneticPr fontId="1" type="noConversion"/>
  </si>
  <si>
    <t>光大环保能源（兰考）有限公司</t>
  </si>
  <si>
    <t>德清旺能环保能源有限公司</t>
  </si>
  <si>
    <t>珠海市城市固体废弃物处理中心</t>
  </si>
  <si>
    <t>上海天马再生能源有限公司</t>
  </si>
  <si>
    <t>威海环境再生能源有限公司</t>
  </si>
  <si>
    <t>舟山旺能环保能源有限公司</t>
  </si>
  <si>
    <t>浦湘生物能源股份有限公司</t>
  </si>
  <si>
    <t>兰溪旺能环保能源有限公司</t>
  </si>
  <si>
    <t>慈溪中科众茂环保热电有限公司</t>
  </si>
  <si>
    <t>浙江新都绿色能源有限公司</t>
  </si>
  <si>
    <t>连云港晨兴环保产业有限公司</t>
  </si>
  <si>
    <t>启东天楹环保能源有限公司</t>
  </si>
  <si>
    <t>重庆绿能新能源有限公司</t>
  </si>
  <si>
    <t>太和县天楹环保能源有限公司</t>
  </si>
  <si>
    <t>辽源天楹环保能源有限公司</t>
  </si>
  <si>
    <t>青岛西海岸康恒环保能源有限公司</t>
  </si>
  <si>
    <t>宁阳盛运环保电力有限公司</t>
  </si>
  <si>
    <t>定州市瑞泉固废处理有限公司</t>
  </si>
  <si>
    <t>瑞安市伟明环保能源有限公司</t>
  </si>
  <si>
    <t>瑞安市海滨伟明环保能源有限公司</t>
  </si>
  <si>
    <t>湖南惠明环保科技有限公司</t>
  </si>
  <si>
    <t>光大广环投环保能源（肇庆）有限公司</t>
  </si>
  <si>
    <t>温州市瓯海伟明垃圾发电有限公司</t>
  </si>
  <si>
    <t>嘉祥光大环保能源有限公司</t>
  </si>
  <si>
    <t>光大环保能源（无锡）有限公司</t>
  </si>
  <si>
    <t>玉环伟明环保能源有限公司</t>
  </si>
  <si>
    <t>深圳广业环保再生能源有限公司</t>
  </si>
  <si>
    <t>成都中节能再生能源有限公司</t>
  </si>
  <si>
    <t>浙江伟明环保股份有限公司</t>
  </si>
  <si>
    <t>温州伟明环保能源有限公司</t>
  </si>
  <si>
    <t>吉林市双嘉环保能源利用有限公司</t>
  </si>
  <si>
    <t>公主岭德联生物质能源有限公司</t>
  </si>
  <si>
    <t>苍南玉苍伟明环保能源有限公司</t>
  </si>
  <si>
    <t>苍南伟明环保能源有限公司</t>
  </si>
  <si>
    <t>中航工业南充可再生能源有限公司</t>
  </si>
  <si>
    <t>瀚蓝（南平）固废处理有限公司</t>
  </si>
  <si>
    <t>瀚蓝（福清）固废处理有限公司</t>
  </si>
  <si>
    <t>衡阳永清环保能源有限公司</t>
  </si>
  <si>
    <t>咸宁市中德环保电力有限公司</t>
  </si>
  <si>
    <t>光大环保能源（菏泽）有限公司</t>
  </si>
  <si>
    <t>北京顺政环保科技有限公司</t>
  </si>
  <si>
    <t>瀚蓝（晋江）固废处理有限公司</t>
  </si>
  <si>
    <t>昆明鑫兴泽环境资源产业有限公司</t>
  </si>
  <si>
    <t>寿县绿色东方新能源有限责任公司</t>
  </si>
  <si>
    <t>嘉善伟明环保能源有限公司</t>
  </si>
  <si>
    <t>现代综合金属（昆山）有限公司</t>
  </si>
  <si>
    <t>天津天沧水务建设有限公司</t>
  </si>
  <si>
    <t>光大环保能源（苏州）有限公司</t>
  </si>
  <si>
    <t>光大环保能源（日照）有限公司</t>
  </si>
  <si>
    <t>新泰光大环保能源有限公司</t>
  </si>
  <si>
    <t>莒县光大环保能源有限公司</t>
  </si>
  <si>
    <t>光大环保能源（莱芜）有限公司</t>
  </si>
  <si>
    <t>光大环保能源（滕州）有限公司</t>
  </si>
  <si>
    <t>王小莎</t>
  </si>
  <si>
    <t>黄啸</t>
  </si>
  <si>
    <t>王萨1225、黄茹伟409，刘晋408，王卫忠408</t>
    <phoneticPr fontId="7" type="noConversion"/>
  </si>
  <si>
    <t>王萨、刘跃各980</t>
    <phoneticPr fontId="7" type="noConversion"/>
  </si>
  <si>
    <t>王萨0、王国帅1960</t>
    <phoneticPr fontId="7" type="noConversion"/>
  </si>
  <si>
    <r>
      <t>杨曦、刘坤各2</t>
    </r>
    <r>
      <rPr>
        <sz val="10"/>
        <color rgb="FF000000"/>
        <rFont val="微软雅黑"/>
        <family val="2"/>
        <charset val="134"/>
      </rPr>
      <t>940</t>
    </r>
    <phoneticPr fontId="7" type="noConversion"/>
  </si>
  <si>
    <r>
      <rPr>
        <sz val="10"/>
        <color rgb="FFFF0000"/>
        <rFont val="微软雅黑"/>
        <family val="2"/>
        <charset val="134"/>
      </rPr>
      <t>于洋980；</t>
    </r>
    <r>
      <rPr>
        <sz val="10"/>
        <color rgb="FF000000"/>
        <rFont val="微软雅黑"/>
        <family val="2"/>
        <charset val="134"/>
      </rPr>
      <t xml:space="preserve">
</t>
    </r>
    <r>
      <rPr>
        <sz val="10"/>
        <color rgb="FFFF0000"/>
        <rFont val="微软雅黑"/>
        <family val="2"/>
        <charset val="134"/>
      </rPr>
      <t>王志文、樊建强、秦喜红、江鹏各245</t>
    </r>
    <phoneticPr fontId="7" type="noConversion"/>
  </si>
  <si>
    <t>李惠惠392</t>
    <phoneticPr fontId="7" type="noConversion"/>
  </si>
  <si>
    <t>李惠惠588</t>
  </si>
  <si>
    <t>李红燕</t>
    <phoneticPr fontId="7" type="noConversion"/>
  </si>
  <si>
    <t>李红燕980、贾梓琦、刘俊良各490</t>
    <phoneticPr fontId="1" type="noConversion"/>
  </si>
  <si>
    <t>李惠惠1176</t>
    <phoneticPr fontId="1" type="noConversion"/>
  </si>
  <si>
    <t>李惠惠</t>
    <phoneticPr fontId="7" type="noConversion"/>
  </si>
  <si>
    <t>李惠惠</t>
    <phoneticPr fontId="1" type="noConversion"/>
  </si>
  <si>
    <r>
      <t>李惠惠</t>
    </r>
    <r>
      <rPr>
        <sz val="10"/>
        <color rgb="FF000000"/>
        <rFont val="微软雅黑"/>
        <family val="2"/>
        <charset val="134"/>
      </rPr>
      <t/>
    </r>
    <phoneticPr fontId="7" type="noConversion"/>
  </si>
  <si>
    <t>于洋</t>
    <phoneticPr fontId="7" type="noConversion"/>
  </si>
  <si>
    <t>李惠惠、谈文康各980</t>
    <phoneticPr fontId="7" type="noConversion"/>
  </si>
  <si>
    <t>李惠惠、刘祥辉各490</t>
    <phoneticPr fontId="7" type="noConversion"/>
  </si>
  <si>
    <t>李惠惠四个跨浙闽赣区域合同提成还需分配以下九人：陈磊2、张云山、黄常铮、黄磊、方耀辉、曾宸  、陈惠平、庄丹凤各283；张远林284</t>
    <phoneticPr fontId="1" type="noConversion"/>
  </si>
  <si>
    <t>追溯如下：</t>
    <phoneticPr fontId="1" type="noConversion"/>
  </si>
  <si>
    <t>李方</t>
  </si>
  <si>
    <t>曾宸</t>
  </si>
  <si>
    <t>肖建卫</t>
  </si>
  <si>
    <t>刘卓</t>
  </si>
  <si>
    <t>卢佩磊</t>
  </si>
  <si>
    <t>刘伟平</t>
  </si>
  <si>
    <t>张燕燕</t>
  </si>
  <si>
    <t>张海涛</t>
  </si>
  <si>
    <t>21周周报未提交</t>
  </si>
  <si>
    <t>服务项目合格+180；</t>
  </si>
  <si>
    <t>服务项目合格+150；</t>
  </si>
  <si>
    <t>服务项目合格+120；</t>
  </si>
  <si>
    <t>服务项目合格90，协助大区管理工作，协助大区做好技术服务工作+300</t>
  </si>
  <si>
    <t>突发数据查询量大，查询技术和方法优化，效率明显提升。</t>
  </si>
  <si>
    <t xml:space="preserve">区县事务繁多，仍及时有效处理，督促宜春市各区县上报缺失数据与停产报产，按市在线监控中心要求完成省传输有效率考核，并取得全省排名第二。
</t>
  </si>
  <si>
    <t>服务项目合格+270；配合销售人员进行项目售前资料准备，收集反馈客户需求，成效显著+200。</t>
  </si>
  <si>
    <t>服务项目合格+200；协助省厅远程数据整理工作并按计划开展江门新会和湖北鄂州的连续一个月巡检工作，特奖励200</t>
  </si>
  <si>
    <t>服务项目合格+80</t>
  </si>
  <si>
    <t>服务项目合格+240；疫情期间鄂州数据传输率始终保持湖北第一位，得到领导的表扬，特奖励200</t>
  </si>
  <si>
    <t>服务项目合格+190；工作责任心强，经常帮助大区人员解决问题，协助四川省升级通讯工作，工作主动积极，客户满意度高，服务意识强+200</t>
  </si>
  <si>
    <t>19周周报未提交</t>
  </si>
  <si>
    <t>服务项目合格+140；能够积极主动汇报自己退广工作，及时做好有效沟通，为区域业务拓展做好积极表现意义+200。</t>
  </si>
  <si>
    <t>在同事休假期间，能够主动承担工作任务，节省公司成本，做好工作配合。</t>
  </si>
  <si>
    <t>290</t>
  </si>
  <si>
    <t>服务项目合格+160（3个项目）；在做好郑州工作的前提下能够更好的开展垃圾焚烧服务业务并且做好河南公共地区邮件处理+200。</t>
  </si>
  <si>
    <t>服务项目合格+170；另加500</t>
  </si>
  <si>
    <t>18周周报未提交</t>
  </si>
  <si>
    <t>目前配合大区经理对大区内技术工作进行指导及大区会议主持，对区域内人员工作跟进，部门内工作任务的督促，大区内人员工作协调</t>
  </si>
  <si>
    <t>坚持做好邮件分发及回访工作，工作细致认真，责作心强，主动积极，坚持力强。</t>
  </si>
  <si>
    <t>入职以来，进步快，5月考核积分满分</t>
  </si>
  <si>
    <t>胡逍</t>
    <phoneticPr fontId="1" type="noConversion"/>
  </si>
  <si>
    <t>服务项目合格</t>
    <phoneticPr fontId="1" type="noConversion"/>
  </si>
  <si>
    <t>公共邮件责任合格+500</t>
    <phoneticPr fontId="1" type="noConversion"/>
  </si>
  <si>
    <t>服务项目合格290（两个项目）</t>
    <phoneticPr fontId="1" type="noConversion"/>
  </si>
  <si>
    <t>天长</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</si>
</sst>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76" formatCode="#,##0.00_);[Red]\(#,##0.00\)"/>
    <numFmt numFmtId="177" formatCode="#,##0_);[Red]\(#,##0\)"/>
    <numFmt numFmtId="178" formatCode="0.0%"/>
    <numFmt numFmtId="179" formatCode="0_);[Red]\(0\)"/>
    <numFmt numFmtId="180" formatCode="0;[Red]0"/>
    <numFmt numFmtId="181" formatCode="0_ "/>
    <numFmt numFmtId="182" formatCode="#,##0_ "/>
    <numFmt numFmtId="183" formatCode="0.0_ "/>
    <numFmt numFmtId="184" formatCode="#,##0.00_ "/>
    <numFmt numFmtId="185" formatCode="_ * #,##0_ ;_ * \-#,##0_ ;_ * &quot;-&quot;??_ ;_ @_ "/>
    <numFmt numFmtId="186" formatCode="#,##0_ ;[Red]\-#,##0\ "/>
  </numFmts>
  <fonts count="40">
    <font>
      <sz val="11"/>
      <color theme="1"/>
      <name val="等线"/>
      <family val="2"/>
      <charset val="134"/>
      <scheme val="minor"/>
    </font>
    <font>
      <sz val="9"/>
      <name val="等线"/>
      <family val="2"/>
      <charset val="134"/>
      <scheme val="minor"/>
    </font>
    <font>
      <sz val="11"/>
      <color theme="1"/>
      <name val="等线"/>
      <family val="3"/>
      <charset val="134"/>
      <scheme val="minor"/>
    </font>
    <font>
      <b/>
      <sz val="12"/>
      <color theme="1"/>
      <name val="等线"/>
      <family val="3"/>
      <charset val="134"/>
      <scheme val="minor"/>
    </font>
    <font>
      <sz val="11"/>
      <name val="等线"/>
      <family val="2"/>
      <charset val="134"/>
      <scheme val="minor"/>
    </font>
    <font>
      <sz val="12"/>
      <name val="宋体"/>
      <family val="3"/>
      <charset val="134"/>
    </font>
    <font>
      <sz val="10"/>
      <name val="宋体"/>
      <family val="3"/>
      <charset val="134"/>
    </font>
    <font>
      <sz val="9"/>
      <name val="等线"/>
      <family val="3"/>
      <charset val="134"/>
      <scheme val="minor"/>
    </font>
    <font>
      <sz val="9"/>
      <name val="宋体"/>
      <family val="3"/>
      <charset val="134"/>
    </font>
    <font>
      <b/>
      <sz val="12"/>
      <name val="宋体"/>
      <family val="3"/>
      <charset val="134"/>
    </font>
    <font>
      <b/>
      <sz val="11"/>
      <name val="宋体"/>
      <family val="3"/>
      <charset val="134"/>
    </font>
    <font>
      <b/>
      <sz val="11"/>
      <color theme="1"/>
      <name val="等线"/>
      <family val="2"/>
      <charset val="134"/>
      <scheme val="minor"/>
    </font>
    <font>
      <b/>
      <sz val="11"/>
      <color theme="1"/>
      <name val="等线"/>
      <family val="3"/>
      <charset val="134"/>
      <scheme val="minor"/>
    </font>
    <font>
      <b/>
      <sz val="11"/>
      <color rgb="FFFF0000"/>
      <name val="等线"/>
      <charset val="134"/>
      <scheme val="minor"/>
    </font>
    <font>
      <b/>
      <sz val="14"/>
      <color theme="1"/>
      <name val="等线"/>
      <charset val="134"/>
      <scheme val="minor"/>
    </font>
    <font>
      <b/>
      <sz val="10"/>
      <name val="Arial"/>
      <family val="2"/>
    </font>
    <font>
      <b/>
      <sz val="10"/>
      <name val="宋体"/>
      <family val="3"/>
      <charset val="134"/>
    </font>
    <font>
      <b/>
      <sz val="20"/>
      <name val="宋体"/>
      <family val="3"/>
      <charset val="134"/>
    </font>
    <font>
      <sz val="11"/>
      <color theme="1"/>
      <name val="等线"/>
      <charset val="134"/>
      <scheme val="minor"/>
    </font>
    <font>
      <b/>
      <sz val="12"/>
      <color theme="1"/>
      <name val="等线"/>
      <charset val="134"/>
      <scheme val="minor"/>
    </font>
    <font>
      <b/>
      <sz val="12"/>
      <name val="等线"/>
      <charset val="134"/>
      <scheme val="minor"/>
    </font>
    <font>
      <sz val="10"/>
      <color theme="1"/>
      <name val="等线"/>
      <charset val="134"/>
      <scheme val="minor"/>
    </font>
    <font>
      <sz val="11"/>
      <name val="等线"/>
      <charset val="134"/>
      <scheme val="minor"/>
    </font>
    <font>
      <sz val="10"/>
      <color theme="1"/>
      <name val="等线"/>
      <family val="3"/>
      <charset val="134"/>
      <scheme val="minor"/>
    </font>
    <font>
      <sz val="10"/>
      <color theme="1"/>
      <name val="Arial"/>
      <family val="2"/>
    </font>
    <font>
      <sz val="10"/>
      <color rgb="FF000000"/>
      <name val="微软雅黑"/>
      <family val="2"/>
      <charset val="134"/>
    </font>
    <font>
      <b/>
      <sz val="9"/>
      <color rgb="FFFF0000"/>
      <name val="等线"/>
      <family val="3"/>
      <charset val="134"/>
      <scheme val="minor"/>
    </font>
    <font>
      <sz val="11"/>
      <color theme="1"/>
      <name val="等线"/>
      <family val="2"/>
      <charset val="134"/>
      <scheme val="minor"/>
    </font>
    <font>
      <sz val="10"/>
      <name val="等线"/>
      <charset val="134"/>
      <scheme val="minor"/>
    </font>
    <font>
      <sz val="10"/>
      <color rgb="FFFF0000"/>
      <name val="微软雅黑"/>
      <family val="2"/>
      <charset val="134"/>
    </font>
    <font>
      <sz val="11"/>
      <color rgb="FFFF0000"/>
      <name val="等线"/>
      <family val="2"/>
      <charset val="134"/>
      <scheme val="minor"/>
    </font>
    <font>
      <b/>
      <sz val="11"/>
      <color rgb="FFFF0000"/>
      <name val="宋体"/>
      <family val="3"/>
      <charset val="134"/>
    </font>
    <font>
      <sz val="10"/>
      <name val="Arial"/>
      <family val="2"/>
    </font>
    <font>
      <sz val="10"/>
      <color rgb="FFFF0000"/>
      <name val="等线"/>
      <family val="2"/>
      <charset val="134"/>
      <scheme val="minor"/>
    </font>
    <font>
      <b/>
      <sz val="11"/>
      <color theme="1"/>
      <name val="等线"/>
      <charset val="134"/>
      <scheme val="minor"/>
    </font>
    <font>
      <sz val="10"/>
      <color theme="1"/>
      <name val="宋体"/>
      <family val="3"/>
      <charset val="134"/>
    </font>
    <font>
      <b/>
      <sz val="10"/>
      <color theme="1"/>
      <name val="Arial"/>
      <family val="2"/>
    </font>
    <font>
      <b/>
      <sz val="10"/>
      <color theme="1"/>
      <name val="等线"/>
      <family val="3"/>
      <charset val="134"/>
      <scheme val="minor"/>
    </font>
    <font>
      <sz val="10"/>
      <name val="微软雅黑"/>
      <family val="2"/>
      <charset val="134"/>
    </font>
    <font>
      <b/>
      <sz val="16"/>
      <color rgb="FFFF0000"/>
      <name val="等线"/>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bottom style="thin">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medium">
        <color indexed="64"/>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diagonal/>
    </border>
    <border>
      <left style="medium">
        <color indexed="64"/>
      </left>
      <right style="thin">
        <color auto="1"/>
      </right>
      <top/>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medium">
        <color auto="1"/>
      </left>
      <right style="thin">
        <color auto="1"/>
      </right>
      <top/>
      <bottom style="medium">
        <color auto="1"/>
      </bottom>
      <diagonal/>
    </border>
  </borders>
  <cellStyleXfs count="42">
    <xf numFmtId="0" fontId="0" fillId="0" borderId="0">
      <alignment vertical="center"/>
    </xf>
    <xf numFmtId="0" fontId="2"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xf numFmtId="0" fontId="2" fillId="0" borderId="0">
      <alignment vertical="center"/>
    </xf>
    <xf numFmtId="43" fontId="24" fillId="0" borderId="0" applyFont="0" applyFill="0" applyBorder="0" applyAlignment="0" applyProtection="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xf numFmtId="43" fontId="2" fillId="0" borderId="0" applyFont="0" applyFill="0" applyBorder="0" applyAlignment="0" applyProtection="0">
      <alignment vertical="center"/>
    </xf>
    <xf numFmtId="9" fontId="27" fillId="0" borderId="0" applyFont="0" applyFill="0" applyBorder="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43" fontId="2" fillId="0" borderId="0" applyFont="0" applyFill="0" applyBorder="0" applyAlignment="0" applyProtection="0">
      <alignment vertical="center"/>
    </xf>
    <xf numFmtId="9" fontId="5"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xf numFmtId="43"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cellStyleXfs>
  <cellXfs count="168">
    <xf numFmtId="0" fontId="0" fillId="0" borderId="0" xfId="0">
      <alignment vertical="center"/>
    </xf>
    <xf numFmtId="0" fontId="0" fillId="0" borderId="0" xfId="0" applyAlignment="1">
      <alignment horizontal="center" vertical="center"/>
    </xf>
    <xf numFmtId="0" fontId="18" fillId="0" borderId="0" xfId="0" applyFont="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4" fillId="0" borderId="0" xfId="0" applyFont="1" applyAlignment="1">
      <alignment horizontal="center" vertical="center"/>
    </xf>
    <xf numFmtId="0" fontId="22" fillId="0" borderId="1" xfId="0" applyFont="1" applyBorder="1" applyAlignment="1">
      <alignment horizontal="center" vertical="top" wrapText="1"/>
    </xf>
    <xf numFmtId="0" fontId="0" fillId="0" borderId="1" xfId="0" applyBorder="1" applyAlignment="1">
      <alignment horizontal="center" vertical="center" wrapText="1"/>
    </xf>
    <xf numFmtId="176" fontId="23" fillId="0" borderId="6" xfId="0" applyNumberFormat="1" applyFont="1" applyBorder="1" applyAlignment="1">
      <alignment horizontal="center" vertical="center" shrinkToFit="1"/>
    </xf>
    <xf numFmtId="0" fontId="0" fillId="0" borderId="1" xfId="0" applyBorder="1" applyAlignment="1">
      <alignment horizontal="center" vertical="center"/>
    </xf>
    <xf numFmtId="0" fontId="18" fillId="0" borderId="1" xfId="0" applyFont="1" applyBorder="1" applyAlignment="1">
      <alignment horizontal="center" vertical="center"/>
    </xf>
    <xf numFmtId="0" fontId="4" fillId="0" borderId="1" xfId="0" applyFont="1" applyBorder="1" applyAlignment="1">
      <alignment horizontal="center" vertical="center"/>
    </xf>
    <xf numFmtId="0" fontId="6" fillId="2" borderId="1" xfId="16" applyFont="1" applyFill="1" applyBorder="1" applyAlignment="1">
      <alignment horizontal="center" vertical="center" wrapText="1"/>
    </xf>
    <xf numFmtId="0" fontId="2" fillId="2" borderId="1" xfId="0" applyFont="1" applyFill="1" applyBorder="1" applyAlignment="1">
      <alignment horizontal="center" vertical="center"/>
    </xf>
    <xf numFmtId="0" fontId="10" fillId="0" borderId="23" xfId="7" applyFont="1" applyFill="1" applyBorder="1" applyAlignment="1">
      <alignment horizontal="center" vertical="center" wrapText="1"/>
    </xf>
    <xf numFmtId="179" fontId="10" fillId="0" borderId="23" xfId="7" applyNumberFormat="1" applyFont="1" applyFill="1" applyBorder="1" applyAlignment="1">
      <alignment horizontal="center" vertical="center" wrapText="1"/>
    </xf>
    <xf numFmtId="0" fontId="10" fillId="0" borderId="24" xfId="7" applyFont="1" applyFill="1" applyBorder="1" applyAlignment="1">
      <alignment horizontal="center" vertical="center"/>
    </xf>
    <xf numFmtId="0" fontId="6" fillId="2" borderId="1" xfId="0" applyFont="1" applyFill="1" applyBorder="1" applyAlignment="1">
      <alignment horizontal="center" vertical="center"/>
    </xf>
    <xf numFmtId="179" fontId="9" fillId="4" borderId="18" xfId="0" applyNumberFormat="1" applyFont="1" applyFill="1" applyBorder="1" applyAlignment="1">
      <alignment horizontal="center" vertical="center"/>
    </xf>
    <xf numFmtId="176" fontId="26" fillId="4" borderId="19" xfId="0" applyNumberFormat="1" applyFont="1" applyFill="1" applyBorder="1" applyAlignment="1">
      <alignment horizontal="center" vertical="center" wrapText="1"/>
    </xf>
    <xf numFmtId="0" fontId="18" fillId="0" borderId="1" xfId="0" applyFont="1" applyFill="1" applyBorder="1" applyAlignment="1">
      <alignment horizontal="center" vertical="top" wrapText="1"/>
    </xf>
    <xf numFmtId="0" fontId="0" fillId="0" borderId="1" xfId="0" applyFont="1" applyFill="1" applyBorder="1" applyAlignment="1">
      <alignment horizontal="center" vertical="top" wrapText="1"/>
    </xf>
    <xf numFmtId="0" fontId="22" fillId="0" borderId="1" xfId="0" applyFont="1" applyFill="1" applyBorder="1" applyAlignment="1">
      <alignment horizontal="center" vertical="top" wrapText="1"/>
    </xf>
    <xf numFmtId="0" fontId="18" fillId="0" borderId="1" xfId="0" applyFont="1" applyBorder="1" applyAlignment="1">
      <alignment horizontal="center" vertical="top" wrapText="1"/>
    </xf>
    <xf numFmtId="0" fontId="0" fillId="0" borderId="1" xfId="0" applyFill="1" applyBorder="1" applyAlignment="1">
      <alignment horizontal="center" vertical="top" wrapText="1"/>
    </xf>
    <xf numFmtId="0" fontId="22" fillId="2" borderId="1" xfId="0" applyFont="1" applyFill="1" applyBorder="1" applyAlignment="1">
      <alignment horizontal="center" vertical="top" wrapText="1"/>
    </xf>
    <xf numFmtId="0" fontId="0" fillId="0" borderId="1" xfId="0" applyNumberFormat="1" applyFill="1" applyBorder="1" applyAlignment="1">
      <alignment horizontal="center" vertical="center"/>
    </xf>
    <xf numFmtId="183" fontId="0" fillId="0" borderId="1" xfId="0" applyNumberFormat="1" applyFont="1" applyBorder="1" applyAlignment="1">
      <alignment horizontal="center" vertical="top" wrapText="1"/>
    </xf>
    <xf numFmtId="0" fontId="0" fillId="0" borderId="1" xfId="0" applyFont="1" applyBorder="1" applyAlignment="1">
      <alignment horizontal="center" vertical="top" wrapText="1"/>
    </xf>
    <xf numFmtId="183" fontId="18" fillId="0" borderId="1" xfId="0" applyNumberFormat="1" applyFont="1" applyBorder="1" applyAlignment="1">
      <alignment horizontal="center" vertical="top" wrapText="1"/>
    </xf>
    <xf numFmtId="0" fontId="22"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top" wrapText="1"/>
    </xf>
    <xf numFmtId="0" fontId="21"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21" fillId="0" borderId="1" xfId="0" applyFont="1" applyBorder="1" applyAlignment="1">
      <alignment horizontal="center" vertical="center"/>
    </xf>
    <xf numFmtId="0" fontId="22" fillId="2" borderId="1" xfId="0" applyNumberFormat="1" applyFont="1" applyFill="1" applyBorder="1" applyAlignment="1">
      <alignment horizontal="center" vertical="center"/>
    </xf>
    <xf numFmtId="0" fontId="21" fillId="0" borderId="1" xfId="1" applyFont="1" applyFill="1" applyBorder="1" applyAlignment="1">
      <alignment horizontal="center" vertical="center"/>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xf>
    <xf numFmtId="0" fontId="21" fillId="0" borderId="1" xfId="0" applyNumberFormat="1" applyFont="1" applyFill="1" applyBorder="1" applyAlignment="1">
      <alignment horizontal="center" vertical="center"/>
    </xf>
    <xf numFmtId="0" fontId="10" fillId="4" borderId="28" xfId="15" applyFont="1" applyFill="1" applyBorder="1" applyAlignment="1">
      <alignment horizontal="center" vertical="center" wrapText="1"/>
    </xf>
    <xf numFmtId="176" fontId="6" fillId="2" borderId="1" xfId="21" applyNumberFormat="1" applyFont="1" applyFill="1" applyBorder="1" applyAlignment="1">
      <alignment horizontal="center" vertical="center" wrapText="1"/>
    </xf>
    <xf numFmtId="43" fontId="6" fillId="2" borderId="1" xfId="18" applyFont="1" applyFill="1" applyBorder="1" applyAlignment="1">
      <alignment horizontal="center" vertical="center"/>
    </xf>
    <xf numFmtId="43" fontId="6" fillId="2" borderId="1" xfId="25" applyFont="1" applyFill="1" applyBorder="1" applyAlignment="1">
      <alignment horizontal="center" vertical="center"/>
    </xf>
    <xf numFmtId="178" fontId="6" fillId="2" borderId="1" xfId="0" applyNumberFormat="1" applyFont="1" applyFill="1" applyBorder="1" applyAlignment="1">
      <alignment horizontal="center" vertical="center"/>
    </xf>
    <xf numFmtId="180" fontId="6" fillId="2" borderId="1" xfId="0" applyNumberFormat="1" applyFont="1" applyFill="1" applyBorder="1" applyAlignment="1">
      <alignment horizontal="center" vertical="center"/>
    </xf>
    <xf numFmtId="181" fontId="6" fillId="2" borderId="1" xfId="0" applyNumberFormat="1" applyFont="1" applyFill="1" applyBorder="1" applyAlignment="1">
      <alignment horizontal="center" vertical="center"/>
    </xf>
    <xf numFmtId="178" fontId="6" fillId="2" borderId="1" xfId="27" applyNumberFormat="1" applyFont="1" applyFill="1" applyBorder="1" applyAlignment="1">
      <alignment horizontal="center" vertical="center" wrapText="1"/>
    </xf>
    <xf numFmtId="182" fontId="6" fillId="2" borderId="1" xfId="28" applyNumberFormat="1" applyFont="1" applyFill="1" applyBorder="1" applyAlignment="1">
      <alignment horizontal="center" vertical="center" wrapText="1"/>
    </xf>
    <xf numFmtId="0" fontId="6" fillId="2" borderId="1" xfId="9" applyFont="1" applyFill="1" applyBorder="1" applyAlignment="1">
      <alignment horizontal="center" vertical="center"/>
    </xf>
    <xf numFmtId="9" fontId="6" fillId="2" borderId="1" xfId="29" applyFont="1" applyFill="1" applyBorder="1" applyAlignment="1">
      <alignment horizontal="center" vertical="center"/>
    </xf>
    <xf numFmtId="0" fontId="6" fillId="2" borderId="1" xfId="0" applyFont="1" applyFill="1" applyBorder="1" applyAlignment="1">
      <alignment horizontal="center" wrapText="1"/>
    </xf>
    <xf numFmtId="0" fontId="17" fillId="0" borderId="0" xfId="7" applyFont="1" applyFill="1" applyBorder="1" applyAlignment="1">
      <alignment horizontal="center" vertical="center" wrapText="1"/>
    </xf>
    <xf numFmtId="0" fontId="10" fillId="0" borderId="22" xfId="7" applyFont="1" applyFill="1" applyBorder="1" applyAlignment="1">
      <alignment horizontal="left" vertical="center" wrapText="1"/>
    </xf>
    <xf numFmtId="0" fontId="0" fillId="0" borderId="0" xfId="0" applyAlignment="1">
      <alignment horizontal="left" vertical="center"/>
    </xf>
    <xf numFmtId="0" fontId="12" fillId="3" borderId="14" xfId="7" applyFont="1" applyFill="1" applyBorder="1" applyAlignment="1">
      <alignment horizontal="center" vertical="center" wrapText="1"/>
    </xf>
    <xf numFmtId="0" fontId="2" fillId="2" borderId="16" xfId="0" applyFont="1" applyFill="1" applyBorder="1" applyAlignment="1">
      <alignment horizontal="center" vertical="center"/>
    </xf>
    <xf numFmtId="0" fontId="6" fillId="2" borderId="1" xfId="30" applyFont="1" applyFill="1" applyBorder="1" applyAlignment="1">
      <alignment horizontal="center" vertical="center" wrapText="1"/>
    </xf>
    <xf numFmtId="0" fontId="6" fillId="2" borderId="1" xfId="31" applyFont="1" applyFill="1" applyBorder="1" applyAlignment="1">
      <alignment horizontal="center" vertical="center" wrapText="1"/>
    </xf>
    <xf numFmtId="0" fontId="25" fillId="2" borderId="0" xfId="0" applyFont="1" applyFill="1">
      <alignment vertical="center"/>
    </xf>
    <xf numFmtId="0" fontId="6" fillId="2" borderId="1" xfId="32" applyFont="1" applyFill="1" applyBorder="1" applyAlignment="1">
      <alignment horizontal="center" vertical="center" wrapText="1"/>
    </xf>
    <xf numFmtId="0" fontId="32" fillId="2" borderId="1" xfId="21" applyFont="1" applyFill="1" applyBorder="1" applyAlignment="1">
      <alignment horizontal="center" vertical="center" wrapText="1"/>
    </xf>
    <xf numFmtId="0" fontId="15" fillId="0" borderId="3" xfId="34" applyFont="1" applyFill="1" applyBorder="1" applyAlignment="1">
      <alignment horizontal="center" vertical="center" wrapText="1"/>
    </xf>
    <xf numFmtId="0" fontId="15" fillId="0" borderId="4" xfId="34" applyFont="1" applyFill="1" applyBorder="1" applyAlignment="1">
      <alignment horizontal="center" vertical="center" wrapText="1"/>
    </xf>
    <xf numFmtId="176" fontId="15" fillId="0" borderId="4" xfId="34" applyNumberFormat="1" applyFont="1" applyFill="1" applyBorder="1" applyAlignment="1">
      <alignment horizontal="center" vertical="center" wrapText="1"/>
    </xf>
    <xf numFmtId="0" fontId="15" fillId="0" borderId="4" xfId="34" applyFont="1" applyFill="1" applyBorder="1" applyAlignment="1">
      <alignment horizontal="right" vertical="center" wrapText="1"/>
    </xf>
    <xf numFmtId="178" fontId="15" fillId="0" borderId="4" xfId="34" applyNumberFormat="1" applyFont="1" applyFill="1" applyBorder="1" applyAlignment="1">
      <alignment horizontal="right" vertical="center" wrapText="1"/>
    </xf>
    <xf numFmtId="182" fontId="15" fillId="0" borderId="5" xfId="34" applyNumberFormat="1" applyFont="1" applyFill="1" applyBorder="1" applyAlignment="1">
      <alignment horizontal="right" vertical="center" wrapText="1"/>
    </xf>
    <xf numFmtId="0" fontId="24" fillId="0" borderId="0" xfId="0" applyFont="1" applyAlignment="1">
      <alignment horizontal="center" vertical="center"/>
    </xf>
    <xf numFmtId="0" fontId="35" fillId="0" borderId="7"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7" xfId="0" applyFont="1" applyFill="1" applyBorder="1" applyAlignment="1">
      <alignment horizontal="right" vertical="center"/>
    </xf>
    <xf numFmtId="184" fontId="24" fillId="0" borderId="7" xfId="0" applyNumberFormat="1" applyFont="1" applyFill="1" applyBorder="1" applyAlignment="1">
      <alignment horizontal="right" vertical="center"/>
    </xf>
    <xf numFmtId="0" fontId="35" fillId="0" borderId="7" xfId="0" applyFont="1" applyFill="1" applyBorder="1" applyAlignment="1">
      <alignment horizontal="right" vertical="center"/>
    </xf>
    <xf numFmtId="182" fontId="36" fillId="0" borderId="8" xfId="0" applyNumberFormat="1" applyFont="1" applyFill="1" applyBorder="1" applyAlignment="1">
      <alignment horizontal="right" vertical="center"/>
    </xf>
    <xf numFmtId="0" fontId="37" fillId="0" borderId="0" xfId="22" applyFont="1">
      <alignment vertical="center"/>
    </xf>
    <xf numFmtId="0" fontId="23" fillId="0" borderId="0" xfId="22" applyFont="1">
      <alignment vertical="center"/>
    </xf>
    <xf numFmtId="182" fontId="23" fillId="0" borderId="0" xfId="22" applyNumberFormat="1" applyFont="1">
      <alignment vertical="center"/>
    </xf>
    <xf numFmtId="178" fontId="15" fillId="0" borderId="4" xfId="34" applyNumberFormat="1" applyFont="1" applyFill="1" applyBorder="1" applyAlignment="1">
      <alignment horizontal="center" vertical="center" wrapText="1"/>
    </xf>
    <xf numFmtId="182" fontId="15" fillId="0" borderId="5" xfId="34" applyNumberFormat="1" applyFont="1" applyFill="1" applyBorder="1" applyAlignment="1">
      <alignment horizontal="center" vertical="center" wrapText="1"/>
    </xf>
    <xf numFmtId="0" fontId="2" fillId="0" borderId="0" xfId="22">
      <alignment vertical="center"/>
    </xf>
    <xf numFmtId="181" fontId="6" fillId="2" borderId="1" xfId="17" applyNumberFormat="1" applyFont="1" applyFill="1" applyBorder="1" applyAlignment="1">
      <alignment horizontal="center" vertical="center"/>
    </xf>
    <xf numFmtId="182" fontId="6"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9" fontId="6" fillId="3" borderId="1" xfId="29" applyFont="1" applyFill="1" applyBorder="1" applyAlignment="1">
      <alignment horizontal="center" vertical="center"/>
    </xf>
    <xf numFmtId="0" fontId="0" fillId="3" borderId="0" xfId="0" applyFill="1">
      <alignment vertical="center"/>
    </xf>
    <xf numFmtId="0" fontId="30" fillId="3" borderId="0" xfId="0" applyFont="1" applyFill="1" applyAlignment="1">
      <alignment vertical="center" wrapText="1"/>
    </xf>
    <xf numFmtId="0" fontId="11" fillId="0" borderId="1" xfId="0" applyFont="1" applyBorder="1" applyAlignment="1">
      <alignment horizontal="center" vertical="center"/>
    </xf>
    <xf numFmtId="176" fontId="15" fillId="0" borderId="1" xfId="2" applyNumberFormat="1" applyFont="1" applyFill="1" applyBorder="1" applyAlignment="1">
      <alignment horizontal="center" vertical="center" wrapText="1"/>
    </xf>
    <xf numFmtId="177" fontId="16" fillId="0" borderId="1" xfId="2" applyNumberFormat="1" applyFont="1" applyFill="1" applyBorder="1" applyAlignment="1">
      <alignment horizontal="center" vertical="center" wrapText="1"/>
    </xf>
    <xf numFmtId="0" fontId="34" fillId="0" borderId="1" xfId="0" applyFont="1" applyBorder="1" applyAlignment="1">
      <alignment horizontal="center" vertical="center"/>
    </xf>
    <xf numFmtId="0" fontId="0" fillId="3" borderId="1" xfId="0" applyFill="1" applyBorder="1" applyAlignment="1">
      <alignment horizontal="center" vertical="center"/>
    </xf>
    <xf numFmtId="176" fontId="6" fillId="2" borderId="1" xfId="33" applyNumberFormat="1" applyFont="1" applyFill="1" applyBorder="1" applyAlignment="1">
      <alignment horizontal="center" vertical="center" wrapText="1"/>
    </xf>
    <xf numFmtId="0" fontId="6" fillId="0" borderId="1" xfId="17" applyFont="1" applyBorder="1" applyAlignment="1">
      <alignment horizontal="center" vertical="center"/>
    </xf>
    <xf numFmtId="0" fontId="6" fillId="2" borderId="1" xfId="33" applyFont="1" applyFill="1" applyBorder="1" applyAlignment="1">
      <alignment horizontal="center" vertical="center"/>
    </xf>
    <xf numFmtId="0" fontId="25" fillId="0" borderId="1" xfId="0" applyFont="1" applyBorder="1" applyAlignment="1">
      <alignment horizontal="center" vertical="center"/>
    </xf>
    <xf numFmtId="0" fontId="33" fillId="0" borderId="1" xfId="0" applyFont="1" applyBorder="1" applyAlignment="1">
      <alignment horizontal="center" vertical="center"/>
    </xf>
    <xf numFmtId="0" fontId="38" fillId="2" borderId="1" xfId="0" applyFont="1" applyFill="1" applyBorder="1" applyAlignment="1">
      <alignment horizontal="center" vertical="center"/>
    </xf>
    <xf numFmtId="0" fontId="29"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38" fillId="3" borderId="1" xfId="0" applyFont="1" applyFill="1" applyBorder="1" applyAlignment="1">
      <alignment horizontal="center" vertical="center"/>
    </xf>
    <xf numFmtId="0" fontId="29" fillId="3" borderId="1" xfId="0" applyFont="1" applyFill="1" applyBorder="1" applyAlignment="1">
      <alignment horizontal="center" vertical="center"/>
    </xf>
    <xf numFmtId="0" fontId="30" fillId="0" borderId="1" xfId="0" applyFont="1" applyBorder="1" applyAlignment="1">
      <alignment horizontal="center" vertical="center" wrapText="1"/>
    </xf>
    <xf numFmtId="0" fontId="39" fillId="0" borderId="0" xfId="0" applyFont="1" applyAlignment="1">
      <alignment horizontal="left" vertical="center"/>
    </xf>
    <xf numFmtId="0" fontId="6" fillId="2" borderId="1" xfId="21" applyFont="1" applyFill="1" applyBorder="1" applyAlignment="1">
      <alignment horizontal="center" vertical="center" wrapText="1"/>
    </xf>
    <xf numFmtId="176" fontId="32" fillId="2" borderId="1" xfId="21" applyNumberFormat="1" applyFont="1" applyFill="1" applyBorder="1" applyAlignment="1">
      <alignment horizontal="center" vertical="center" wrapText="1"/>
    </xf>
    <xf numFmtId="43" fontId="32" fillId="2" borderId="1" xfId="35" applyFont="1" applyFill="1" applyBorder="1" applyAlignment="1" applyProtection="1">
      <alignment horizontal="center" vertical="center" wrapText="1"/>
    </xf>
    <xf numFmtId="43" fontId="32" fillId="2" borderId="1" xfId="21" applyNumberFormat="1" applyFont="1" applyFill="1" applyBorder="1" applyAlignment="1">
      <alignment horizontal="center" vertical="center" wrapText="1"/>
    </xf>
    <xf numFmtId="176" fontId="32" fillId="2" borderId="1" xfId="25" applyNumberFormat="1" applyFont="1" applyFill="1" applyBorder="1" applyAlignment="1">
      <alignment horizontal="center" vertical="center" wrapText="1"/>
    </xf>
    <xf numFmtId="10" fontId="32" fillId="2" borderId="1" xfId="21" applyNumberFormat="1" applyFont="1" applyFill="1" applyBorder="1" applyAlignment="1">
      <alignment horizontal="right" vertical="center" wrapText="1"/>
    </xf>
    <xf numFmtId="43" fontId="32" fillId="2" borderId="1" xfId="18" applyFont="1" applyFill="1" applyBorder="1" applyAlignment="1">
      <alignment horizontal="center" vertical="center"/>
    </xf>
    <xf numFmtId="184" fontId="6" fillId="2" borderId="1" xfId="34" applyNumberFormat="1" applyFont="1" applyFill="1" applyBorder="1" applyAlignment="1">
      <alignment horizontal="center" vertical="center" wrapText="1"/>
    </xf>
    <xf numFmtId="178" fontId="32" fillId="2" borderId="1" xfId="34" applyNumberFormat="1" applyFont="1" applyFill="1" applyBorder="1" applyAlignment="1">
      <alignment horizontal="right" vertical="center" wrapText="1"/>
    </xf>
    <xf numFmtId="182" fontId="32" fillId="2" borderId="6" xfId="34" applyNumberFormat="1" applyFont="1" applyFill="1" applyBorder="1" applyAlignment="1">
      <alignment horizontal="right" vertical="center" wrapText="1"/>
    </xf>
    <xf numFmtId="0" fontId="35" fillId="2" borderId="0" xfId="0" applyFont="1" applyFill="1" applyAlignment="1">
      <alignment horizontal="center" vertical="center" wrapText="1"/>
    </xf>
    <xf numFmtId="0" fontId="0" fillId="2" borderId="0" xfId="0" applyFill="1">
      <alignment vertical="center"/>
    </xf>
    <xf numFmtId="0" fontId="35" fillId="2" borderId="1" xfId="0" applyFont="1" applyFill="1" applyBorder="1" applyAlignment="1">
      <alignment horizontal="center" vertical="center"/>
    </xf>
    <xf numFmtId="43" fontId="24" fillId="2" borderId="1" xfId="18" applyFont="1" applyFill="1" applyBorder="1" applyAlignment="1">
      <alignment horizontal="center" vertical="center"/>
    </xf>
    <xf numFmtId="0" fontId="24" fillId="2" borderId="0" xfId="0" applyFont="1" applyFill="1" applyAlignment="1">
      <alignment horizontal="left" vertical="center"/>
    </xf>
    <xf numFmtId="0" fontId="35" fillId="2" borderId="0" xfId="0" applyFont="1" applyFill="1" applyAlignment="1">
      <alignment horizontal="left" vertical="center" wrapText="1"/>
    </xf>
    <xf numFmtId="43" fontId="32" fillId="2" borderId="1" xfId="25" applyFont="1" applyFill="1" applyBorder="1" applyAlignment="1">
      <alignment horizontal="right" vertical="center"/>
    </xf>
    <xf numFmtId="176" fontId="32" fillId="2" borderId="1" xfId="21" applyNumberFormat="1" applyFont="1" applyFill="1" applyBorder="1" applyAlignment="1">
      <alignment vertical="center" wrapText="1"/>
    </xf>
    <xf numFmtId="43" fontId="32" fillId="2" borderId="1" xfId="21" applyNumberFormat="1" applyFont="1" applyFill="1" applyBorder="1" applyAlignment="1">
      <alignment horizontal="right" vertical="center" wrapText="1"/>
    </xf>
    <xf numFmtId="176" fontId="32" fillId="2" borderId="1" xfId="25" applyNumberFormat="1" applyFont="1" applyFill="1" applyBorder="1" applyAlignment="1">
      <alignment horizontal="right" vertical="center" wrapText="1"/>
    </xf>
    <xf numFmtId="10" fontId="32" fillId="2" borderId="1" xfId="36" applyNumberFormat="1" applyFont="1" applyFill="1" applyBorder="1" applyAlignment="1">
      <alignment horizontal="right" vertical="center" wrapText="1"/>
    </xf>
    <xf numFmtId="43" fontId="24" fillId="2" borderId="1" xfId="18" applyFont="1" applyFill="1" applyBorder="1" applyAlignment="1">
      <alignment vertical="center"/>
    </xf>
    <xf numFmtId="178" fontId="32" fillId="2" borderId="1" xfId="34" applyNumberFormat="1" applyFont="1" applyFill="1" applyBorder="1" applyAlignment="1">
      <alignment horizontal="center" vertical="center" wrapText="1"/>
    </xf>
    <xf numFmtId="182" fontId="32" fillId="2" borderId="21" xfId="21" applyNumberFormat="1" applyFont="1" applyFill="1" applyBorder="1" applyAlignment="1">
      <alignment horizontal="right" vertical="center" wrapText="1"/>
    </xf>
    <xf numFmtId="185" fontId="6" fillId="2" borderId="0" xfId="34" applyNumberFormat="1" applyFont="1" applyFill="1" applyBorder="1" applyAlignment="1">
      <alignment horizontal="right" vertical="center" wrapText="1"/>
    </xf>
    <xf numFmtId="185" fontId="32" fillId="2" borderId="0" xfId="34" applyNumberFormat="1" applyFont="1" applyFill="1" applyBorder="1" applyAlignment="1">
      <alignment horizontal="right" vertical="center" wrapText="1"/>
    </xf>
    <xf numFmtId="43" fontId="32" fillId="2" borderId="1" xfId="37" applyFont="1" applyFill="1" applyBorder="1" applyAlignment="1" applyProtection="1">
      <alignment horizontal="center" vertical="center" wrapText="1"/>
    </xf>
    <xf numFmtId="43" fontId="32" fillId="2" borderId="1" xfId="38" applyNumberFormat="1" applyFont="1" applyFill="1" applyBorder="1" applyAlignment="1">
      <alignment horizontal="right" vertical="center" wrapText="1"/>
    </xf>
    <xf numFmtId="176" fontId="32" fillId="2" borderId="1" xfId="39" applyNumberFormat="1" applyFont="1" applyFill="1" applyBorder="1" applyAlignment="1">
      <alignment horizontal="right" vertical="center" wrapText="1"/>
    </xf>
    <xf numFmtId="10" fontId="32" fillId="2" borderId="1" xfId="40" applyNumberFormat="1" applyFont="1" applyFill="1" applyBorder="1" applyAlignment="1">
      <alignment horizontal="right" vertical="center" wrapText="1"/>
    </xf>
    <xf numFmtId="43" fontId="24" fillId="2" borderId="1" xfId="35" applyFont="1" applyFill="1" applyBorder="1" applyAlignment="1">
      <alignment vertical="center"/>
    </xf>
    <xf numFmtId="177" fontId="32" fillId="2" borderId="6" xfId="41" applyNumberFormat="1" applyFont="1" applyFill="1" applyBorder="1" applyAlignment="1">
      <alignment horizontal="right" vertical="center" wrapText="1"/>
    </xf>
    <xf numFmtId="0" fontId="2" fillId="2" borderId="0" xfId="22" applyFill="1">
      <alignment vertical="center"/>
    </xf>
    <xf numFmtId="0" fontId="23" fillId="2" borderId="7" xfId="22" applyFont="1" applyFill="1" applyBorder="1" applyAlignment="1">
      <alignment horizontal="center" vertical="center"/>
    </xf>
    <xf numFmtId="0" fontId="23" fillId="2" borderId="7" xfId="22" applyFont="1" applyFill="1" applyBorder="1">
      <alignment vertical="center"/>
    </xf>
    <xf numFmtId="182" fontId="23" fillId="2" borderId="7" xfId="22" applyNumberFormat="1" applyFont="1" applyFill="1" applyBorder="1">
      <alignment vertical="center"/>
    </xf>
    <xf numFmtId="186" fontId="15" fillId="2" borderId="8" xfId="41" applyNumberFormat="1" applyFont="1" applyFill="1" applyBorder="1" applyAlignment="1">
      <alignment horizontal="right" vertical="center" wrapText="1"/>
    </xf>
    <xf numFmtId="0" fontId="4" fillId="0" borderId="1"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6" fillId="0" borderId="0" xfId="17" applyFont="1" applyAlignment="1">
      <alignment horizontal="left" vertical="center" wrapText="1"/>
    </xf>
    <xf numFmtId="0" fontId="35" fillId="0" borderId="15"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26" xfId="0" applyFont="1" applyFill="1" applyBorder="1" applyAlignment="1">
      <alignment horizontal="center" vertical="center"/>
    </xf>
    <xf numFmtId="0" fontId="23" fillId="2" borderId="29" xfId="22" applyFont="1" applyFill="1" applyBorder="1" applyAlignment="1">
      <alignment horizontal="center" vertical="center" wrapText="1"/>
    </xf>
    <xf numFmtId="0" fontId="23" fillId="2" borderId="28" xfId="22" applyFont="1" applyFill="1" applyBorder="1" applyAlignment="1">
      <alignment horizontal="center" vertical="center" wrapText="1"/>
    </xf>
    <xf numFmtId="0" fontId="23" fillId="2" borderId="31" xfId="22" applyFont="1" applyFill="1" applyBorder="1" applyAlignment="1">
      <alignment horizontal="center" vertical="center" wrapText="1"/>
    </xf>
    <xf numFmtId="0" fontId="25" fillId="2" borderId="1" xfId="0" applyFont="1" applyFill="1" applyBorder="1" applyAlignment="1">
      <alignment horizontal="center" vertical="center"/>
    </xf>
    <xf numFmtId="0" fontId="0" fillId="0" borderId="1" xfId="0"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3" fillId="0" borderId="29" xfId="0" applyFont="1" applyBorder="1" applyAlignment="1">
      <alignment horizontal="right" vertical="center"/>
    </xf>
    <xf numFmtId="0" fontId="13" fillId="0" borderId="27" xfId="0" applyFont="1" applyBorder="1" applyAlignment="1">
      <alignment horizontal="right" vertical="center"/>
    </xf>
    <xf numFmtId="0" fontId="13" fillId="0" borderId="30" xfId="0" applyFont="1" applyBorder="1" applyAlignment="1">
      <alignment horizontal="right" vertical="center"/>
    </xf>
    <xf numFmtId="0" fontId="10" fillId="0" borderId="9" xfId="7" applyFont="1" applyFill="1" applyBorder="1" applyAlignment="1">
      <alignment horizontal="center" vertical="center" wrapText="1"/>
    </xf>
    <xf numFmtId="0" fontId="10" fillId="0" borderId="17" xfId="7" applyFont="1" applyFill="1" applyBorder="1" applyAlignment="1">
      <alignment horizontal="center" vertical="center" wrapText="1"/>
    </xf>
    <xf numFmtId="0" fontId="10" fillId="0" borderId="25" xfId="7" applyFont="1" applyFill="1" applyBorder="1" applyAlignment="1">
      <alignment horizontal="center" vertical="center" wrapText="1"/>
    </xf>
    <xf numFmtId="0" fontId="31" fillId="3" borderId="10" xfId="7" applyFont="1" applyFill="1" applyBorder="1" applyAlignment="1">
      <alignment horizontal="left" vertical="center" wrapText="1"/>
    </xf>
    <xf numFmtId="0" fontId="31" fillId="3" borderId="11" xfId="7" applyFont="1" applyFill="1" applyBorder="1" applyAlignment="1">
      <alignment horizontal="left" vertical="center" wrapText="1"/>
    </xf>
    <xf numFmtId="0" fontId="17" fillId="0" borderId="20" xfId="7" applyFont="1" applyFill="1" applyBorder="1" applyAlignment="1">
      <alignment horizontal="center" vertical="center" wrapText="1"/>
    </xf>
  </cellXfs>
  <cellStyles count="42">
    <cellStyle name="百分比" xfId="29" builtinId="5"/>
    <cellStyle name="百分比 3 3 2 2 2 2 2 2 2" xfId="36"/>
    <cellStyle name="百分比 3 3 2 2 2 2 2 2 2 2" xfId="40"/>
    <cellStyle name="常规" xfId="0" builtinId="0"/>
    <cellStyle name="常规 10 5" xfId="3"/>
    <cellStyle name="常规 10 5 2" xfId="4"/>
    <cellStyle name="常规 10 5 2 2 2" xfId="8"/>
    <cellStyle name="常规 10 5 2 2 2 2" xfId="10"/>
    <cellStyle name="常规 10 5 2 2 2 2 2" xfId="12"/>
    <cellStyle name="常规 10 5 2 2 2 2 2 2" xfId="14"/>
    <cellStyle name="常规 2 19 2" xfId="5"/>
    <cellStyle name="常规 2 19 2 2 2" xfId="9"/>
    <cellStyle name="常规 2 19 2 2 2 2" xfId="11"/>
    <cellStyle name="常规 2 19 2 2 2 2 2" xfId="13"/>
    <cellStyle name="常规 2 19 2 2 2 2 2 2" xfId="17"/>
    <cellStyle name="常规 2 19 2 2 2 2 2 2 2" xfId="33"/>
    <cellStyle name="常规 2 2" xfId="1"/>
    <cellStyle name="常规 2 2 10 2" xfId="6"/>
    <cellStyle name="常规 28 2 2" xfId="22"/>
    <cellStyle name="常规_Sheet1 2 2" xfId="16"/>
    <cellStyle name="常规_Sheet1 2 2 2 2" xfId="32"/>
    <cellStyle name="常规_Sheet1 2 2 3" xfId="30"/>
    <cellStyle name="常规_Sheet1 3" xfId="2"/>
    <cellStyle name="常规_Sheet1 3 2 2" xfId="27"/>
    <cellStyle name="常规_Sheet1 3 2 2 2" xfId="34"/>
    <cellStyle name="常规_Sheet1 3 2 3" xfId="7"/>
    <cellStyle name="常规_Sheet1 3 2 3 2 2 2 2" xfId="15"/>
    <cellStyle name="常规_Sheet1 3 2 3 2 2 2 2 3" xfId="31"/>
    <cellStyle name="常规_Sheet1 3 3 2 2 2 2 2 2" xfId="21"/>
    <cellStyle name="常规_Sheet1 3 3 2 2 2 2 2 2 2" xfId="38"/>
    <cellStyle name="常规_Sheet1 3 3 2 2 2 2 2 3" xfId="41"/>
    <cellStyle name="千位分隔 17 3 3" xfId="18"/>
    <cellStyle name="千位分隔 17 3 3 2 2" xfId="24"/>
    <cellStyle name="千位分隔 17 4 2 2 2 2" xfId="35"/>
    <cellStyle name="千位分隔 17 4 2 2 2 2 2" xfId="37"/>
    <cellStyle name="千位分隔 2 5 2 2 2" xfId="19"/>
    <cellStyle name="千位分隔 2 5 2 2 2 2 2 2" xfId="20"/>
    <cellStyle name="千位分隔 2 5 2 2 2 2 2 2 2" xfId="25"/>
    <cellStyle name="千位分隔 2 5 2 2 2 2 2 2 2 2" xfId="39"/>
    <cellStyle name="千位分隔 22" xfId="23"/>
    <cellStyle name="千位分隔 23" xfId="26"/>
    <cellStyle name="千位分隔 23 3"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zoomScaleNormal="100" workbookViewId="0">
      <selection activeCell="D83" sqref="D83"/>
    </sheetView>
  </sheetViews>
  <sheetFormatPr defaultRowHeight="13.5"/>
  <cols>
    <col min="1" max="1" width="10.125" style="2" customWidth="1"/>
    <col min="2" max="2" width="9" style="1"/>
    <col min="3" max="3" width="8.625" style="1"/>
    <col min="4" max="4" width="51.375" style="5" customWidth="1"/>
  </cols>
  <sheetData>
    <row r="1" spans="1:4" ht="24.6" customHeight="1">
      <c r="A1" s="3" t="s">
        <v>2</v>
      </c>
      <c r="B1" s="3" t="s">
        <v>0</v>
      </c>
      <c r="C1" s="3" t="s">
        <v>1</v>
      </c>
      <c r="D1" s="4" t="s">
        <v>3</v>
      </c>
    </row>
    <row r="2" spans="1:4" ht="24.6" customHeight="1">
      <c r="A2" s="144" t="s">
        <v>17</v>
      </c>
      <c r="B2" s="145"/>
      <c r="C2" s="145"/>
      <c r="D2" s="146"/>
    </row>
    <row r="3" spans="1:4">
      <c r="A3" s="32" t="s">
        <v>79</v>
      </c>
      <c r="B3" s="30">
        <v>260</v>
      </c>
      <c r="C3" s="9"/>
      <c r="D3" s="20" t="s">
        <v>84</v>
      </c>
    </row>
    <row r="4" spans="1:4">
      <c r="A4" s="32" t="s">
        <v>33</v>
      </c>
      <c r="B4" s="30"/>
      <c r="C4" s="30">
        <v>-100</v>
      </c>
      <c r="D4" s="21" t="s">
        <v>72</v>
      </c>
    </row>
    <row r="5" spans="1:4">
      <c r="A5" s="32" t="s">
        <v>38</v>
      </c>
      <c r="B5" s="30">
        <v>80</v>
      </c>
      <c r="C5" s="9"/>
      <c r="D5" s="20" t="s">
        <v>58</v>
      </c>
    </row>
    <row r="6" spans="1:4">
      <c r="A6" s="32" t="s">
        <v>68</v>
      </c>
      <c r="B6" s="33">
        <v>120</v>
      </c>
      <c r="C6" s="9"/>
      <c r="D6" s="22" t="s">
        <v>58</v>
      </c>
    </row>
    <row r="7" spans="1:4">
      <c r="A7" s="32" t="s">
        <v>88</v>
      </c>
      <c r="B7" s="9"/>
      <c r="C7" s="30">
        <v>-50</v>
      </c>
      <c r="D7" s="22" t="s">
        <v>322</v>
      </c>
    </row>
    <row r="8" spans="1:4">
      <c r="A8" s="34" t="s">
        <v>34</v>
      </c>
      <c r="B8" s="30">
        <v>180</v>
      </c>
      <c r="C8" s="9"/>
      <c r="D8" s="22" t="s">
        <v>323</v>
      </c>
    </row>
    <row r="9" spans="1:4">
      <c r="A9" s="32" t="s">
        <v>35</v>
      </c>
      <c r="B9" s="30">
        <v>150</v>
      </c>
      <c r="C9" s="9"/>
      <c r="D9" s="22" t="s">
        <v>324</v>
      </c>
    </row>
    <row r="10" spans="1:4">
      <c r="A10" s="32" t="s">
        <v>39</v>
      </c>
      <c r="B10" s="30">
        <v>120</v>
      </c>
      <c r="C10" s="9"/>
      <c r="D10" s="22" t="s">
        <v>325</v>
      </c>
    </row>
    <row r="11" spans="1:4">
      <c r="A11" s="35" t="s">
        <v>41</v>
      </c>
      <c r="B11" s="9">
        <v>60</v>
      </c>
      <c r="C11" s="9"/>
      <c r="D11" s="22" t="s">
        <v>58</v>
      </c>
    </row>
    <row r="12" spans="1:4" ht="27">
      <c r="A12" s="35" t="s">
        <v>37</v>
      </c>
      <c r="B12" s="9">
        <v>390</v>
      </c>
      <c r="C12" s="9"/>
      <c r="D12" s="23" t="s">
        <v>326</v>
      </c>
    </row>
    <row r="13" spans="1:4">
      <c r="A13" s="35" t="s">
        <v>42</v>
      </c>
      <c r="B13" s="9">
        <v>340</v>
      </c>
      <c r="C13" s="9"/>
      <c r="D13" s="23" t="s">
        <v>58</v>
      </c>
    </row>
    <row r="14" spans="1:4">
      <c r="A14" s="35" t="s">
        <v>89</v>
      </c>
      <c r="B14" s="9">
        <v>90</v>
      </c>
      <c r="C14" s="9"/>
      <c r="D14" s="23" t="s">
        <v>58</v>
      </c>
    </row>
    <row r="15" spans="1:4">
      <c r="A15" s="35" t="s">
        <v>314</v>
      </c>
      <c r="B15" s="7">
        <v>40</v>
      </c>
      <c r="C15" s="9"/>
      <c r="D15" s="23" t="s">
        <v>58</v>
      </c>
    </row>
    <row r="16" spans="1:4">
      <c r="A16" s="35" t="s">
        <v>43</v>
      </c>
      <c r="B16" s="7">
        <v>210</v>
      </c>
      <c r="C16" s="9"/>
      <c r="D16" s="23" t="s">
        <v>58</v>
      </c>
    </row>
    <row r="17" spans="1:4">
      <c r="A17" s="35" t="s">
        <v>80</v>
      </c>
      <c r="B17" s="9">
        <v>90</v>
      </c>
      <c r="C17" s="9"/>
      <c r="D17" s="23" t="s">
        <v>58</v>
      </c>
    </row>
    <row r="18" spans="1:4">
      <c r="A18" s="35" t="s">
        <v>60</v>
      </c>
      <c r="B18" s="9">
        <v>150</v>
      </c>
      <c r="C18" s="9"/>
      <c r="D18" s="23" t="s">
        <v>58</v>
      </c>
    </row>
    <row r="19" spans="1:4">
      <c r="A19" s="32" t="s">
        <v>63</v>
      </c>
      <c r="B19" s="26">
        <v>350</v>
      </c>
      <c r="C19" s="9"/>
      <c r="D19" s="20" t="s">
        <v>58</v>
      </c>
    </row>
    <row r="20" spans="1:4">
      <c r="A20" s="32" t="s">
        <v>315</v>
      </c>
      <c r="B20" s="26">
        <v>200</v>
      </c>
      <c r="C20" s="9"/>
      <c r="D20" s="21" t="s">
        <v>327</v>
      </c>
    </row>
    <row r="21" spans="1:4">
      <c r="A21" s="32" t="s">
        <v>40</v>
      </c>
      <c r="B21" s="26">
        <v>200</v>
      </c>
      <c r="C21" s="9"/>
      <c r="D21" s="20" t="s">
        <v>58</v>
      </c>
    </row>
    <row r="22" spans="1:4">
      <c r="A22" s="32" t="s">
        <v>73</v>
      </c>
      <c r="B22" s="36">
        <v>100</v>
      </c>
      <c r="C22" s="9"/>
      <c r="D22" s="25" t="s">
        <v>58</v>
      </c>
    </row>
    <row r="23" spans="1:4">
      <c r="A23" s="37" t="s">
        <v>44</v>
      </c>
      <c r="B23" s="26">
        <v>190</v>
      </c>
      <c r="C23" s="9"/>
      <c r="D23" s="20" t="s">
        <v>58</v>
      </c>
    </row>
    <row r="24" spans="1:4">
      <c r="A24" s="37" t="s">
        <v>45</v>
      </c>
      <c r="B24" s="26">
        <v>70</v>
      </c>
      <c r="C24" s="9"/>
      <c r="D24" s="20" t="s">
        <v>58</v>
      </c>
    </row>
    <row r="25" spans="1:4">
      <c r="A25" s="37" t="s">
        <v>46</v>
      </c>
      <c r="B25" s="26">
        <v>590</v>
      </c>
      <c r="C25" s="9"/>
      <c r="D25" s="20" t="s">
        <v>58</v>
      </c>
    </row>
    <row r="26" spans="1:4" ht="54">
      <c r="A26" s="37" t="s">
        <v>316</v>
      </c>
      <c r="B26" s="26">
        <v>300</v>
      </c>
      <c r="C26" s="9"/>
      <c r="D26" s="24" t="s">
        <v>328</v>
      </c>
    </row>
    <row r="27" spans="1:4" ht="27">
      <c r="A27" s="34" t="s">
        <v>47</v>
      </c>
      <c r="B27" s="30">
        <v>470</v>
      </c>
      <c r="C27" s="9"/>
      <c r="D27" s="21" t="s">
        <v>329</v>
      </c>
    </row>
    <row r="28" spans="1:4">
      <c r="A28" s="35" t="s">
        <v>81</v>
      </c>
      <c r="B28" s="38">
        <v>250</v>
      </c>
      <c r="C28" s="9"/>
      <c r="D28" s="27" t="s">
        <v>58</v>
      </c>
    </row>
    <row r="29" spans="1:4">
      <c r="A29" s="35" t="s">
        <v>81</v>
      </c>
      <c r="B29" s="38">
        <v>250</v>
      </c>
      <c r="C29" s="9"/>
      <c r="D29" s="27" t="s">
        <v>58</v>
      </c>
    </row>
    <row r="30" spans="1:4">
      <c r="A30" s="35" t="s">
        <v>24</v>
      </c>
      <c r="B30" s="38">
        <v>220</v>
      </c>
      <c r="C30" s="9"/>
      <c r="D30" s="28" t="s">
        <v>58</v>
      </c>
    </row>
    <row r="31" spans="1:4">
      <c r="A31" s="35" t="s">
        <v>25</v>
      </c>
      <c r="B31" s="38">
        <v>360</v>
      </c>
      <c r="C31" s="9"/>
      <c r="D31" s="6" t="s">
        <v>58</v>
      </c>
    </row>
    <row r="32" spans="1:4" ht="27">
      <c r="A32" s="35" t="s">
        <v>48</v>
      </c>
      <c r="B32" s="38">
        <v>400</v>
      </c>
      <c r="C32" s="9"/>
      <c r="D32" s="23" t="s">
        <v>330</v>
      </c>
    </row>
    <row r="33" spans="1:4">
      <c r="A33" s="35" t="s">
        <v>49</v>
      </c>
      <c r="B33" s="38">
        <v>810</v>
      </c>
      <c r="C33" s="9"/>
      <c r="D33" s="29" t="s">
        <v>96</v>
      </c>
    </row>
    <row r="34" spans="1:4">
      <c r="A34" s="35" t="s">
        <v>50</v>
      </c>
      <c r="B34" s="39">
        <v>80</v>
      </c>
      <c r="C34" s="9"/>
      <c r="D34" s="23" t="s">
        <v>331</v>
      </c>
    </row>
    <row r="35" spans="1:4">
      <c r="A35" s="35" t="s">
        <v>26</v>
      </c>
      <c r="B35" s="38">
        <v>500</v>
      </c>
      <c r="C35" s="9"/>
      <c r="D35" s="23" t="s">
        <v>346</v>
      </c>
    </row>
    <row r="36" spans="1:4">
      <c r="A36" s="35" t="s">
        <v>344</v>
      </c>
      <c r="B36" s="38">
        <v>590</v>
      </c>
      <c r="C36" s="9"/>
      <c r="D36" s="23" t="s">
        <v>345</v>
      </c>
    </row>
    <row r="37" spans="1:4" ht="27">
      <c r="A37" s="32" t="s">
        <v>69</v>
      </c>
      <c r="B37" s="30">
        <v>440</v>
      </c>
      <c r="C37" s="9"/>
      <c r="D37" s="20" t="s">
        <v>332</v>
      </c>
    </row>
    <row r="38" spans="1:4">
      <c r="A38" s="32" t="s">
        <v>51</v>
      </c>
      <c r="B38" s="26">
        <v>50</v>
      </c>
      <c r="C38" s="9"/>
      <c r="D38" s="20" t="s">
        <v>98</v>
      </c>
    </row>
    <row r="39" spans="1:4">
      <c r="A39" s="32" t="s">
        <v>52</v>
      </c>
      <c r="B39" s="30">
        <v>290</v>
      </c>
      <c r="C39" s="9"/>
      <c r="D39" s="21" t="s">
        <v>347</v>
      </c>
    </row>
    <row r="40" spans="1:4">
      <c r="A40" s="40" t="s">
        <v>70</v>
      </c>
      <c r="B40" s="30">
        <v>80</v>
      </c>
      <c r="C40" s="9"/>
      <c r="D40" s="22" t="s">
        <v>58</v>
      </c>
    </row>
    <row r="41" spans="1:4">
      <c r="A41" s="40" t="s">
        <v>71</v>
      </c>
      <c r="B41" s="26">
        <v>320</v>
      </c>
      <c r="C41" s="9"/>
      <c r="D41" s="31" t="s">
        <v>85</v>
      </c>
    </row>
    <row r="42" spans="1:4">
      <c r="A42" s="10" t="s">
        <v>65</v>
      </c>
      <c r="B42" s="9">
        <v>240</v>
      </c>
      <c r="C42" s="9"/>
      <c r="D42" s="143" t="s">
        <v>58</v>
      </c>
    </row>
    <row r="43" spans="1:4">
      <c r="A43" s="10" t="s">
        <v>91</v>
      </c>
      <c r="B43" s="9">
        <v>150</v>
      </c>
      <c r="C43" s="9"/>
      <c r="D43" s="143" t="s">
        <v>58</v>
      </c>
    </row>
    <row r="44" spans="1:4">
      <c r="A44" s="10" t="s">
        <v>74</v>
      </c>
      <c r="B44" s="9">
        <v>250</v>
      </c>
      <c r="C44" s="9"/>
      <c r="D44" s="143" t="s">
        <v>58</v>
      </c>
    </row>
    <row r="45" spans="1:4" ht="40.5">
      <c r="A45" s="10" t="s">
        <v>75</v>
      </c>
      <c r="B45" s="9">
        <v>390</v>
      </c>
      <c r="C45" s="9"/>
      <c r="D45" s="143" t="s">
        <v>333</v>
      </c>
    </row>
    <row r="46" spans="1:4">
      <c r="A46" s="10" t="s">
        <v>76</v>
      </c>
      <c r="B46" s="9"/>
      <c r="C46" s="9">
        <v>-50</v>
      </c>
      <c r="D46" s="143" t="s">
        <v>334</v>
      </c>
    </row>
    <row r="47" spans="1:4">
      <c r="A47" s="10" t="s">
        <v>18</v>
      </c>
      <c r="B47" s="9">
        <v>390</v>
      </c>
      <c r="C47" s="9"/>
      <c r="D47" s="143" t="s">
        <v>97</v>
      </c>
    </row>
    <row r="48" spans="1:4" ht="27">
      <c r="A48" s="10" t="s">
        <v>61</v>
      </c>
      <c r="B48" s="9">
        <v>340</v>
      </c>
      <c r="C48" s="9"/>
      <c r="D48" s="143" t="s">
        <v>335</v>
      </c>
    </row>
    <row r="49" spans="1:4">
      <c r="A49" s="10" t="s">
        <v>19</v>
      </c>
      <c r="B49" s="9">
        <v>140</v>
      </c>
      <c r="C49" s="9"/>
      <c r="D49" s="143" t="s">
        <v>58</v>
      </c>
    </row>
    <row r="50" spans="1:4">
      <c r="A50" s="10" t="s">
        <v>20</v>
      </c>
      <c r="B50" s="9">
        <v>50</v>
      </c>
      <c r="C50" s="9"/>
      <c r="D50" s="143" t="s">
        <v>98</v>
      </c>
    </row>
    <row r="51" spans="1:4">
      <c r="A51" s="10" t="s">
        <v>21</v>
      </c>
      <c r="B51" s="9">
        <v>150</v>
      </c>
      <c r="C51" s="9"/>
      <c r="D51" s="143" t="s">
        <v>58</v>
      </c>
    </row>
    <row r="52" spans="1:4">
      <c r="A52" s="10" t="s">
        <v>22</v>
      </c>
      <c r="B52" s="9">
        <v>80</v>
      </c>
      <c r="C52" s="9"/>
      <c r="D52" s="143" t="s">
        <v>58</v>
      </c>
    </row>
    <row r="53" spans="1:4" ht="27">
      <c r="A53" s="10" t="s">
        <v>317</v>
      </c>
      <c r="B53" s="9">
        <v>200</v>
      </c>
      <c r="C53" s="9"/>
      <c r="D53" s="143" t="s">
        <v>336</v>
      </c>
    </row>
    <row r="54" spans="1:4">
      <c r="A54" s="10" t="s">
        <v>53</v>
      </c>
      <c r="B54" s="9">
        <v>170</v>
      </c>
      <c r="C54" s="9"/>
      <c r="D54" s="143" t="s">
        <v>99</v>
      </c>
    </row>
    <row r="55" spans="1:4">
      <c r="A55" s="10" t="s">
        <v>54</v>
      </c>
      <c r="B55" s="9">
        <v>140</v>
      </c>
      <c r="C55" s="9"/>
      <c r="D55" s="143" t="s">
        <v>100</v>
      </c>
    </row>
    <row r="56" spans="1:4">
      <c r="A56" s="10" t="s">
        <v>55</v>
      </c>
      <c r="B56" s="9" t="s">
        <v>337</v>
      </c>
      <c r="C56" s="9"/>
      <c r="D56" s="143" t="s">
        <v>101</v>
      </c>
    </row>
    <row r="57" spans="1:4" ht="40.5">
      <c r="A57" s="10" t="s">
        <v>77</v>
      </c>
      <c r="B57" s="9">
        <v>360</v>
      </c>
      <c r="C57" s="9"/>
      <c r="D57" s="143" t="s">
        <v>338</v>
      </c>
    </row>
    <row r="58" spans="1:4">
      <c r="A58" s="10" t="s">
        <v>56</v>
      </c>
      <c r="B58" s="9">
        <v>70</v>
      </c>
      <c r="C58" s="9"/>
      <c r="D58" s="143" t="s">
        <v>58</v>
      </c>
    </row>
    <row r="59" spans="1:4">
      <c r="A59" s="10" t="s">
        <v>318</v>
      </c>
      <c r="B59" s="9"/>
      <c r="C59" s="9">
        <v>-80</v>
      </c>
      <c r="D59" s="143" t="s">
        <v>72</v>
      </c>
    </row>
    <row r="60" spans="1:4" ht="27">
      <c r="A60" s="10" t="s">
        <v>66</v>
      </c>
      <c r="B60" s="9">
        <v>240</v>
      </c>
      <c r="C60" s="9"/>
      <c r="D60" s="143" t="s">
        <v>102</v>
      </c>
    </row>
    <row r="61" spans="1:4">
      <c r="A61" s="10" t="s">
        <v>57</v>
      </c>
      <c r="B61" s="9">
        <v>670</v>
      </c>
      <c r="C61" s="9"/>
      <c r="D61" s="143" t="s">
        <v>339</v>
      </c>
    </row>
    <row r="62" spans="1:4">
      <c r="A62" s="10" t="s">
        <v>92</v>
      </c>
      <c r="B62" s="9"/>
      <c r="C62" s="9">
        <v>-50</v>
      </c>
      <c r="D62" s="143" t="s">
        <v>340</v>
      </c>
    </row>
    <row r="63" spans="1:4">
      <c r="A63" s="10" t="s">
        <v>27</v>
      </c>
      <c r="B63" s="9">
        <v>160</v>
      </c>
      <c r="C63" s="9"/>
      <c r="D63" s="143" t="s">
        <v>58</v>
      </c>
    </row>
    <row r="64" spans="1:4">
      <c r="A64" s="10" t="s">
        <v>28</v>
      </c>
      <c r="B64" s="9">
        <v>150</v>
      </c>
      <c r="C64" s="9"/>
      <c r="D64" s="143" t="s">
        <v>103</v>
      </c>
    </row>
    <row r="65" spans="1:4">
      <c r="A65" s="10" t="s">
        <v>82</v>
      </c>
      <c r="B65" s="9">
        <v>150</v>
      </c>
      <c r="C65" s="9"/>
      <c r="D65" s="143" t="s">
        <v>84</v>
      </c>
    </row>
    <row r="66" spans="1:4">
      <c r="A66" s="10" t="s">
        <v>83</v>
      </c>
      <c r="B66" s="9">
        <v>120</v>
      </c>
      <c r="C66" s="9"/>
      <c r="D66" s="143" t="s">
        <v>58</v>
      </c>
    </row>
    <row r="67" spans="1:4" ht="40.5">
      <c r="A67" s="10" t="s">
        <v>319</v>
      </c>
      <c r="B67" s="9">
        <v>300</v>
      </c>
      <c r="C67" s="9"/>
      <c r="D67" s="143" t="s">
        <v>341</v>
      </c>
    </row>
    <row r="68" spans="1:4">
      <c r="A68" s="10" t="s">
        <v>78</v>
      </c>
      <c r="B68" s="9">
        <v>80</v>
      </c>
      <c r="C68" s="9"/>
      <c r="D68" s="143" t="s">
        <v>58</v>
      </c>
    </row>
    <row r="69" spans="1:4">
      <c r="A69" s="10" t="s">
        <v>94</v>
      </c>
      <c r="B69" s="9">
        <v>300</v>
      </c>
      <c r="C69" s="9"/>
      <c r="D69" s="143" t="s">
        <v>104</v>
      </c>
    </row>
    <row r="70" spans="1:4" ht="27">
      <c r="A70" s="10" t="s">
        <v>320</v>
      </c>
      <c r="B70" s="9">
        <v>300</v>
      </c>
      <c r="C70" s="9"/>
      <c r="D70" s="143" t="s">
        <v>342</v>
      </c>
    </row>
    <row r="71" spans="1:4">
      <c r="A71" s="10" t="s">
        <v>95</v>
      </c>
      <c r="B71" s="9">
        <v>500</v>
      </c>
      <c r="C71" s="9"/>
      <c r="D71" s="143" t="s">
        <v>105</v>
      </c>
    </row>
    <row r="72" spans="1:4">
      <c r="A72" s="10" t="s">
        <v>321</v>
      </c>
      <c r="B72" s="9">
        <v>200</v>
      </c>
      <c r="C72" s="9"/>
      <c r="D72" s="143" t="s">
        <v>343</v>
      </c>
    </row>
    <row r="73" spans="1:4" ht="14.25">
      <c r="A73" s="144" t="s">
        <v>348</v>
      </c>
      <c r="B73" s="145"/>
      <c r="C73" s="145"/>
      <c r="D73" s="146"/>
    </row>
    <row r="74" spans="1:4">
      <c r="A74" s="10" t="s">
        <v>295</v>
      </c>
      <c r="B74" s="9">
        <v>90</v>
      </c>
      <c r="C74" s="9"/>
      <c r="D74" s="11" t="s">
        <v>58</v>
      </c>
    </row>
    <row r="75" spans="1:4">
      <c r="A75" s="10" t="s">
        <v>86</v>
      </c>
      <c r="B75" s="9">
        <v>100</v>
      </c>
      <c r="C75" s="9"/>
      <c r="D75" s="11" t="s">
        <v>58</v>
      </c>
    </row>
    <row r="76" spans="1:4">
      <c r="A76" s="10" t="s">
        <v>163</v>
      </c>
      <c r="B76" s="9">
        <v>60</v>
      </c>
      <c r="C76" s="9"/>
      <c r="D76" s="11" t="s">
        <v>345</v>
      </c>
    </row>
  </sheetData>
  <mergeCells count="2">
    <mergeCell ref="A2:D2"/>
    <mergeCell ref="A73:D73"/>
  </mergeCells>
  <phoneticPr fontId="1"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tabSelected="1" topLeftCell="A10" zoomScale="90" zoomScaleNormal="90" workbookViewId="0">
      <selection activeCell="F21" sqref="F21"/>
    </sheetView>
  </sheetViews>
  <sheetFormatPr defaultRowHeight="13.5"/>
  <cols>
    <col min="1" max="1" width="30.75" style="55" customWidth="1"/>
    <col min="2" max="2" width="37.375" style="1" customWidth="1"/>
    <col min="3" max="3" width="12.875" style="1" customWidth="1"/>
    <col min="4" max="4" width="17.625" style="1" customWidth="1"/>
    <col min="5" max="5" width="12" style="1" customWidth="1"/>
    <col min="6" max="6" width="10.25" style="1" customWidth="1"/>
    <col min="7" max="7" width="10.125" style="1" customWidth="1"/>
    <col min="8" max="8" width="11.75" style="1" customWidth="1"/>
    <col min="9" max="9" width="11.875" style="1" customWidth="1"/>
    <col min="10" max="10" width="12.375" customWidth="1"/>
    <col min="12" max="12" width="12.625" customWidth="1"/>
    <col min="13" max="13" width="10.25" customWidth="1"/>
  </cols>
  <sheetData>
    <row r="1" spans="1:5" ht="25.5" customHeight="1" thickBot="1">
      <c r="A1" s="167" t="s">
        <v>116</v>
      </c>
      <c r="B1" s="167"/>
      <c r="C1" s="167"/>
      <c r="D1" s="167"/>
      <c r="E1" s="53"/>
    </row>
    <row r="2" spans="1:5" ht="14.25" thickBot="1">
      <c r="A2" s="165" t="s">
        <v>117</v>
      </c>
      <c r="B2" s="166"/>
      <c r="C2" s="166"/>
      <c r="D2" s="56"/>
    </row>
    <row r="3" spans="1:5" ht="14.25" thickBot="1">
      <c r="A3" s="54" t="s">
        <v>12</v>
      </c>
      <c r="B3" s="14" t="s">
        <v>13</v>
      </c>
      <c r="C3" s="15" t="s">
        <v>31</v>
      </c>
      <c r="D3" s="16" t="s">
        <v>14</v>
      </c>
    </row>
    <row r="4" spans="1:5">
      <c r="A4" s="162" t="s">
        <v>15</v>
      </c>
      <c r="B4" s="57" t="s">
        <v>118</v>
      </c>
      <c r="C4" s="57">
        <v>2105</v>
      </c>
      <c r="D4" s="57"/>
    </row>
    <row r="5" spans="1:5">
      <c r="A5" s="162"/>
      <c r="B5" s="13" t="s">
        <v>119</v>
      </c>
      <c r="C5" s="13">
        <v>2567</v>
      </c>
      <c r="D5" s="13"/>
    </row>
    <row r="6" spans="1:5" ht="16.5" customHeight="1">
      <c r="A6" s="162"/>
      <c r="B6" s="13" t="s">
        <v>120</v>
      </c>
      <c r="C6" s="13">
        <v>1785</v>
      </c>
      <c r="D6" s="13"/>
    </row>
    <row r="7" spans="1:5" ht="16.5" customHeight="1">
      <c r="A7" s="162"/>
      <c r="B7" s="13" t="s">
        <v>121</v>
      </c>
      <c r="C7" s="13">
        <v>4657</v>
      </c>
      <c r="D7" s="13"/>
    </row>
    <row r="8" spans="1:5" ht="16.5" customHeight="1">
      <c r="A8" s="162"/>
      <c r="B8" s="13" t="s">
        <v>122</v>
      </c>
      <c r="C8" s="13">
        <v>8535</v>
      </c>
      <c r="D8" s="13"/>
    </row>
    <row r="9" spans="1:5" ht="16.5" customHeight="1">
      <c r="A9" s="162"/>
      <c r="B9" s="13" t="s">
        <v>123</v>
      </c>
      <c r="C9" s="13">
        <v>3942</v>
      </c>
      <c r="D9" s="13"/>
    </row>
    <row r="10" spans="1:5" ht="16.5" customHeight="1">
      <c r="A10" s="162"/>
      <c r="B10" s="13" t="s">
        <v>124</v>
      </c>
      <c r="C10" s="13">
        <v>5013</v>
      </c>
      <c r="D10" s="13"/>
    </row>
    <row r="11" spans="1:5" ht="16.5" customHeight="1">
      <c r="A11" s="162"/>
      <c r="B11" s="13" t="s">
        <v>125</v>
      </c>
      <c r="C11" s="13">
        <v>6495</v>
      </c>
      <c r="D11" s="13"/>
    </row>
    <row r="12" spans="1:5" ht="16.5" customHeight="1">
      <c r="A12" s="162"/>
      <c r="B12" s="13" t="s">
        <v>126</v>
      </c>
      <c r="C12" s="13">
        <v>4800</v>
      </c>
      <c r="D12" s="13"/>
    </row>
    <row r="13" spans="1:5" ht="16.5" customHeight="1">
      <c r="A13" s="162"/>
      <c r="B13" s="13" t="s">
        <v>127</v>
      </c>
      <c r="C13" s="13">
        <v>5560</v>
      </c>
      <c r="D13" s="13"/>
    </row>
    <row r="14" spans="1:5" ht="16.5" customHeight="1">
      <c r="A14" s="162"/>
      <c r="B14" s="13" t="s">
        <v>128</v>
      </c>
      <c r="C14" s="13">
        <v>3407</v>
      </c>
      <c r="D14" s="13"/>
    </row>
    <row r="15" spans="1:5" ht="16.5" customHeight="1">
      <c r="A15" s="162"/>
      <c r="B15" s="13" t="s">
        <v>129</v>
      </c>
      <c r="C15" s="13">
        <v>8358</v>
      </c>
      <c r="D15" s="13"/>
    </row>
    <row r="16" spans="1:5" ht="16.5" customHeight="1">
      <c r="A16" s="162"/>
      <c r="B16" s="13" t="s">
        <v>130</v>
      </c>
      <c r="C16" s="13">
        <v>150</v>
      </c>
      <c r="D16" s="13"/>
    </row>
    <row r="17" spans="1:4" ht="18" customHeight="1">
      <c r="A17" s="162"/>
      <c r="B17" s="13" t="s">
        <v>131</v>
      </c>
      <c r="C17" s="13">
        <v>30848</v>
      </c>
      <c r="D17" s="13"/>
    </row>
    <row r="18" spans="1:4" ht="16.5" customHeight="1">
      <c r="A18" s="162"/>
      <c r="B18" s="13" t="s">
        <v>132</v>
      </c>
      <c r="C18" s="13">
        <v>9727</v>
      </c>
      <c r="D18" s="13"/>
    </row>
    <row r="19" spans="1:4" ht="16.5" customHeight="1">
      <c r="A19" s="162"/>
      <c r="B19" s="13" t="s">
        <v>133</v>
      </c>
      <c r="C19" s="13">
        <v>409</v>
      </c>
      <c r="D19" s="13"/>
    </row>
    <row r="20" spans="1:4" ht="16.5" customHeight="1">
      <c r="A20" s="162"/>
      <c r="B20" s="13" t="s">
        <v>134</v>
      </c>
      <c r="C20" s="13">
        <v>408</v>
      </c>
      <c r="D20" s="13"/>
    </row>
    <row r="21" spans="1:4" ht="16.5" customHeight="1">
      <c r="A21" s="162"/>
      <c r="B21" s="13" t="s">
        <v>135</v>
      </c>
      <c r="C21" s="13">
        <v>2117</v>
      </c>
      <c r="D21" s="13"/>
    </row>
    <row r="22" spans="1:4" ht="16.5" customHeight="1">
      <c r="A22" s="162"/>
      <c r="B22" s="13" t="s">
        <v>136</v>
      </c>
      <c r="C22" s="13">
        <v>3920</v>
      </c>
      <c r="D22" s="13"/>
    </row>
    <row r="23" spans="1:4" ht="16.5" customHeight="1">
      <c r="A23" s="162"/>
      <c r="B23" s="13" t="s">
        <v>137</v>
      </c>
      <c r="C23" s="13">
        <v>1218</v>
      </c>
      <c r="D23" s="13"/>
    </row>
    <row r="24" spans="1:4" ht="16.5" customHeight="1">
      <c r="A24" s="162"/>
      <c r="B24" s="13" t="s">
        <v>138</v>
      </c>
      <c r="C24" s="13">
        <v>144</v>
      </c>
      <c r="D24" s="13"/>
    </row>
    <row r="25" spans="1:4" ht="16.5" customHeight="1">
      <c r="A25" s="162"/>
      <c r="B25" s="13" t="s">
        <v>139</v>
      </c>
      <c r="C25" s="13">
        <v>2156</v>
      </c>
      <c r="D25" s="13"/>
    </row>
    <row r="26" spans="1:4" ht="16.5" customHeight="1">
      <c r="A26" s="162"/>
      <c r="B26" s="13" t="s">
        <v>140</v>
      </c>
      <c r="C26" s="13">
        <v>490</v>
      </c>
      <c r="D26" s="13"/>
    </row>
    <row r="27" spans="1:4" ht="16.5" customHeight="1">
      <c r="A27" s="162"/>
      <c r="B27" s="13" t="s">
        <v>141</v>
      </c>
      <c r="C27" s="13">
        <v>490</v>
      </c>
      <c r="D27" s="13"/>
    </row>
    <row r="28" spans="1:4" ht="16.5" customHeight="1">
      <c r="A28" s="162"/>
      <c r="B28" s="13" t="s">
        <v>142</v>
      </c>
      <c r="C28" s="13">
        <v>6076</v>
      </c>
      <c r="D28" s="13"/>
    </row>
    <row r="29" spans="1:4" ht="16.5" customHeight="1">
      <c r="A29" s="162"/>
      <c r="B29" s="13" t="s">
        <v>143</v>
      </c>
      <c r="C29" s="13">
        <v>8477</v>
      </c>
      <c r="D29" s="13"/>
    </row>
    <row r="30" spans="1:4" ht="16.5" customHeight="1">
      <c r="A30" s="162"/>
      <c r="B30" s="13" t="s">
        <v>144</v>
      </c>
      <c r="C30" s="13">
        <v>784</v>
      </c>
      <c r="D30" s="13"/>
    </row>
    <row r="31" spans="1:4" ht="16.5" customHeight="1">
      <c r="A31" s="162"/>
      <c r="B31" s="13" t="s">
        <v>145</v>
      </c>
      <c r="C31" s="13">
        <v>1176</v>
      </c>
      <c r="D31" s="13"/>
    </row>
    <row r="32" spans="1:4" ht="16.5" customHeight="1">
      <c r="A32" s="162"/>
      <c r="B32" s="13" t="s">
        <v>146</v>
      </c>
      <c r="C32" s="13">
        <v>1568</v>
      </c>
      <c r="D32" s="13"/>
    </row>
    <row r="33" spans="1:4" ht="16.5" customHeight="1">
      <c r="A33" s="162"/>
      <c r="B33" s="13" t="s">
        <v>147</v>
      </c>
      <c r="C33" s="13">
        <v>2205</v>
      </c>
      <c r="D33" s="13"/>
    </row>
    <row r="34" spans="1:4" ht="16.5" customHeight="1">
      <c r="A34" s="162"/>
      <c r="B34" s="13" t="s">
        <v>148</v>
      </c>
      <c r="C34" s="13">
        <v>980</v>
      </c>
      <c r="D34" s="13"/>
    </row>
    <row r="35" spans="1:4" ht="16.5" customHeight="1">
      <c r="A35" s="162"/>
      <c r="B35" s="13" t="s">
        <v>149</v>
      </c>
      <c r="C35" s="13">
        <v>5880</v>
      </c>
      <c r="D35" s="13"/>
    </row>
    <row r="36" spans="1:4" ht="16.5" customHeight="1">
      <c r="A36" s="162"/>
      <c r="B36" s="13" t="s">
        <v>150</v>
      </c>
      <c r="C36" s="13">
        <v>2940</v>
      </c>
      <c r="D36" s="13"/>
    </row>
    <row r="37" spans="1:4" ht="16.5" customHeight="1">
      <c r="A37" s="163"/>
      <c r="B37" s="13" t="s">
        <v>151</v>
      </c>
      <c r="C37" s="13">
        <v>980</v>
      </c>
      <c r="D37" s="13"/>
    </row>
    <row r="38" spans="1:4" ht="19.5" customHeight="1">
      <c r="A38" s="163"/>
      <c r="B38" s="13" t="s">
        <v>152</v>
      </c>
      <c r="C38" s="13">
        <v>245</v>
      </c>
      <c r="D38" s="13"/>
    </row>
    <row r="39" spans="1:4" ht="19.5" customHeight="1">
      <c r="A39" s="163"/>
      <c r="B39" s="13" t="s">
        <v>153</v>
      </c>
      <c r="C39" s="13">
        <v>8820</v>
      </c>
      <c r="D39" s="13"/>
    </row>
    <row r="40" spans="1:4" ht="19.5" customHeight="1">
      <c r="A40" s="163"/>
      <c r="B40" s="13" t="s">
        <v>154</v>
      </c>
      <c r="C40" s="13">
        <v>3528</v>
      </c>
      <c r="D40" s="13"/>
    </row>
    <row r="41" spans="1:4" ht="19.5" customHeight="1">
      <c r="A41" s="163"/>
      <c r="B41" s="13" t="s">
        <v>155</v>
      </c>
      <c r="C41" s="13">
        <v>283</v>
      </c>
      <c r="D41" s="13"/>
    </row>
    <row r="42" spans="1:4" ht="19.5" customHeight="1">
      <c r="A42" s="163"/>
      <c r="B42" s="13" t="s">
        <v>156</v>
      </c>
      <c r="C42" s="13">
        <v>283</v>
      </c>
      <c r="D42" s="13"/>
    </row>
    <row r="43" spans="1:4" ht="19.5" customHeight="1">
      <c r="A43" s="163"/>
      <c r="B43" s="13" t="s">
        <v>157</v>
      </c>
      <c r="C43" s="13">
        <v>283</v>
      </c>
      <c r="D43" s="13"/>
    </row>
    <row r="44" spans="1:4" ht="19.5" customHeight="1">
      <c r="A44" s="163"/>
      <c r="B44" s="13" t="s">
        <v>158</v>
      </c>
      <c r="C44" s="13">
        <v>283</v>
      </c>
      <c r="D44" s="13"/>
    </row>
    <row r="45" spans="1:4" ht="19.5" customHeight="1">
      <c r="A45" s="163"/>
      <c r="B45" s="13" t="s">
        <v>159</v>
      </c>
      <c r="C45" s="13">
        <v>283</v>
      </c>
      <c r="D45" s="13"/>
    </row>
    <row r="46" spans="1:4" ht="19.5" customHeight="1">
      <c r="A46" s="163"/>
      <c r="B46" s="13" t="s">
        <v>160</v>
      </c>
      <c r="C46" s="13">
        <v>283</v>
      </c>
      <c r="D46" s="13"/>
    </row>
    <row r="47" spans="1:4" ht="19.5" customHeight="1">
      <c r="A47" s="163"/>
      <c r="B47" s="13" t="s">
        <v>161</v>
      </c>
      <c r="C47" s="13">
        <v>284</v>
      </c>
      <c r="D47" s="13"/>
    </row>
    <row r="48" spans="1:4" ht="19.5" customHeight="1">
      <c r="A48" s="163"/>
      <c r="B48" s="13" t="s">
        <v>162</v>
      </c>
      <c r="C48" s="13">
        <v>752</v>
      </c>
      <c r="D48" s="13"/>
    </row>
    <row r="49" spans="1:10" ht="19.5" customHeight="1" thickBot="1">
      <c r="A49" s="163"/>
      <c r="B49" s="13" t="s">
        <v>164</v>
      </c>
      <c r="C49" s="13">
        <v>245</v>
      </c>
      <c r="D49" s="8"/>
    </row>
    <row r="50" spans="1:10" ht="27.75" customHeight="1" thickBot="1">
      <c r="A50" s="164"/>
      <c r="B50" s="41" t="s">
        <v>30</v>
      </c>
      <c r="C50" s="18">
        <f>SUM(C4:C49)</f>
        <v>155939</v>
      </c>
      <c r="D50" s="19"/>
    </row>
    <row r="51" spans="1:10" ht="26.25" customHeight="1">
      <c r="A51" s="156" t="s">
        <v>29</v>
      </c>
      <c r="B51" s="157"/>
      <c r="C51" s="157"/>
      <c r="D51" s="157"/>
      <c r="E51" s="157"/>
      <c r="F51" s="157"/>
      <c r="G51" s="157"/>
      <c r="H51" s="157"/>
      <c r="I51" s="158"/>
    </row>
    <row r="52" spans="1:10" ht="21.75" customHeight="1">
      <c r="A52" s="159" t="s">
        <v>9</v>
      </c>
      <c r="B52" s="160"/>
      <c r="C52" s="160"/>
      <c r="D52" s="160"/>
      <c r="E52" s="160"/>
      <c r="F52" s="160"/>
      <c r="G52" s="160"/>
      <c r="H52" s="160"/>
      <c r="I52" s="161"/>
    </row>
    <row r="53" spans="1:10" ht="33" customHeight="1">
      <c r="A53" s="88" t="s">
        <v>5</v>
      </c>
      <c r="B53" s="88" t="s">
        <v>16</v>
      </c>
      <c r="C53" s="88" t="s">
        <v>4</v>
      </c>
      <c r="D53" s="88" t="s">
        <v>6</v>
      </c>
      <c r="E53" s="88" t="s">
        <v>7</v>
      </c>
      <c r="F53" s="88" t="s">
        <v>10</v>
      </c>
      <c r="G53" s="89" t="s">
        <v>11</v>
      </c>
      <c r="H53" s="90" t="s">
        <v>8</v>
      </c>
      <c r="I53" s="90" t="s">
        <v>62</v>
      </c>
      <c r="J53" s="91" t="s">
        <v>212</v>
      </c>
    </row>
    <row r="54" spans="1:10">
      <c r="A54" s="17" t="s">
        <v>165</v>
      </c>
      <c r="B54" s="58" t="s">
        <v>166</v>
      </c>
      <c r="C54" s="93" t="s">
        <v>28</v>
      </c>
      <c r="D54" s="42">
        <v>1000</v>
      </c>
      <c r="E54" s="43">
        <v>1000</v>
      </c>
      <c r="F54" s="45">
        <v>0.05</v>
      </c>
      <c r="G54" s="46">
        <v>50</v>
      </c>
      <c r="H54" s="46">
        <v>13</v>
      </c>
      <c r="I54" s="47">
        <v>37</v>
      </c>
      <c r="J54" s="9"/>
    </row>
    <row r="55" spans="1:10" ht="14.25" customHeight="1">
      <c r="A55" s="17" t="s">
        <v>167</v>
      </c>
      <c r="B55" s="59" t="s">
        <v>108</v>
      </c>
      <c r="C55" s="84" t="s">
        <v>208</v>
      </c>
      <c r="D55" s="42">
        <v>15000</v>
      </c>
      <c r="E55" s="43">
        <v>15000</v>
      </c>
      <c r="F55" s="45">
        <v>1.4999999999999999E-2</v>
      </c>
      <c r="G55" s="46">
        <v>625</v>
      </c>
      <c r="H55" s="46">
        <v>156</v>
      </c>
      <c r="I55" s="47">
        <v>469</v>
      </c>
      <c r="J55" s="9"/>
    </row>
    <row r="56" spans="1:10" ht="16.5">
      <c r="A56" s="17" t="s">
        <v>168</v>
      </c>
      <c r="B56" s="59" t="s">
        <v>169</v>
      </c>
      <c r="C56" s="84" t="s">
        <v>23</v>
      </c>
      <c r="D56" s="42">
        <v>33000</v>
      </c>
      <c r="E56" s="43">
        <v>33000</v>
      </c>
      <c r="F56" s="45">
        <v>3.5000000000000003E-2</v>
      </c>
      <c r="G56" s="46">
        <v>1555</v>
      </c>
      <c r="H56" s="46">
        <v>389</v>
      </c>
      <c r="I56" s="47">
        <v>1166</v>
      </c>
      <c r="J56" s="9"/>
    </row>
    <row r="57" spans="1:10" ht="16.5">
      <c r="A57" s="17" t="s">
        <v>170</v>
      </c>
      <c r="B57" s="59" t="s">
        <v>169</v>
      </c>
      <c r="C57" s="84" t="s">
        <v>93</v>
      </c>
      <c r="D57" s="42">
        <v>42000</v>
      </c>
      <c r="E57" s="43">
        <v>42000</v>
      </c>
      <c r="F57" s="45">
        <v>4.4999999999999998E-2</v>
      </c>
      <c r="G57" s="46">
        <v>2290</v>
      </c>
      <c r="H57" s="46">
        <v>573</v>
      </c>
      <c r="I57" s="47">
        <v>1717</v>
      </c>
      <c r="J57" s="9"/>
    </row>
    <row r="58" spans="1:10" ht="16.5">
      <c r="A58" s="17" t="s">
        <v>171</v>
      </c>
      <c r="B58" s="61" t="s">
        <v>172</v>
      </c>
      <c r="C58" s="84" t="s">
        <v>36</v>
      </c>
      <c r="D58" s="42">
        <v>7500</v>
      </c>
      <c r="E58" s="43">
        <v>7500</v>
      </c>
      <c r="F58" s="45">
        <v>1.4999999999999999E-2</v>
      </c>
      <c r="G58" s="46">
        <v>313</v>
      </c>
      <c r="H58" s="46">
        <v>78</v>
      </c>
      <c r="I58" s="47">
        <v>235</v>
      </c>
      <c r="J58" s="9"/>
    </row>
    <row r="59" spans="1:10" ht="16.5">
      <c r="A59" s="17" t="s">
        <v>170</v>
      </c>
      <c r="B59" s="58" t="s">
        <v>173</v>
      </c>
      <c r="C59" s="84" t="s">
        <v>88</v>
      </c>
      <c r="D59" s="42">
        <v>70000</v>
      </c>
      <c r="E59" s="43">
        <v>70000</v>
      </c>
      <c r="F59" s="45">
        <v>0.04</v>
      </c>
      <c r="G59" s="46">
        <v>3600</v>
      </c>
      <c r="H59" s="46">
        <v>900</v>
      </c>
      <c r="I59" s="47">
        <v>2700</v>
      </c>
      <c r="J59" s="9"/>
    </row>
    <row r="60" spans="1:10" ht="16.5">
      <c r="A60" s="17" t="s">
        <v>174</v>
      </c>
      <c r="B60" s="58" t="s">
        <v>175</v>
      </c>
      <c r="C60" s="84" t="s">
        <v>88</v>
      </c>
      <c r="D60" s="42">
        <v>22500</v>
      </c>
      <c r="E60" s="43">
        <v>22500</v>
      </c>
      <c r="F60" s="45">
        <v>1.4999999999999999E-2</v>
      </c>
      <c r="G60" s="46">
        <v>938</v>
      </c>
      <c r="H60" s="46">
        <v>235</v>
      </c>
      <c r="I60" s="47">
        <v>703</v>
      </c>
      <c r="J60" s="9"/>
    </row>
    <row r="61" spans="1:10" ht="16.5">
      <c r="A61" s="17" t="s">
        <v>176</v>
      </c>
      <c r="B61" s="61" t="s">
        <v>172</v>
      </c>
      <c r="C61" s="84" t="s">
        <v>88</v>
      </c>
      <c r="D61" s="42">
        <v>7000</v>
      </c>
      <c r="E61" s="43">
        <v>7000</v>
      </c>
      <c r="F61" s="45">
        <v>0.01</v>
      </c>
      <c r="G61" s="46">
        <v>270</v>
      </c>
      <c r="H61" s="46">
        <v>68</v>
      </c>
      <c r="I61" s="82">
        <v>202</v>
      </c>
      <c r="J61" s="94"/>
    </row>
    <row r="62" spans="1:10" ht="16.5">
      <c r="A62" s="17" t="s">
        <v>177</v>
      </c>
      <c r="B62" s="58" t="s">
        <v>178</v>
      </c>
      <c r="C62" s="84" t="s">
        <v>36</v>
      </c>
      <c r="D62" s="42">
        <v>16500</v>
      </c>
      <c r="E62" s="43">
        <v>16500</v>
      </c>
      <c r="F62" s="45">
        <v>2.5000000000000001E-2</v>
      </c>
      <c r="G62" s="46">
        <v>613</v>
      </c>
      <c r="H62" s="46">
        <v>153</v>
      </c>
      <c r="I62" s="47">
        <v>460</v>
      </c>
      <c r="J62" s="9"/>
    </row>
    <row r="63" spans="1:10" ht="16.5">
      <c r="A63" s="17" t="s">
        <v>179</v>
      </c>
      <c r="B63" s="62" t="s">
        <v>180</v>
      </c>
      <c r="C63" s="84" t="s">
        <v>23</v>
      </c>
      <c r="D63" s="42">
        <v>200000</v>
      </c>
      <c r="E63" s="43">
        <v>60000</v>
      </c>
      <c r="F63" s="45">
        <v>0</v>
      </c>
      <c r="G63" s="17">
        <v>300</v>
      </c>
      <c r="H63" s="17">
        <v>75</v>
      </c>
      <c r="I63" s="47">
        <v>225</v>
      </c>
      <c r="J63" s="9"/>
    </row>
    <row r="64" spans="1:10">
      <c r="A64" s="17" t="s">
        <v>110</v>
      </c>
      <c r="B64" s="58" t="s">
        <v>181</v>
      </c>
      <c r="C64" s="93" t="s">
        <v>67</v>
      </c>
      <c r="D64" s="42">
        <v>3200</v>
      </c>
      <c r="E64" s="43">
        <v>3200</v>
      </c>
      <c r="F64" s="45">
        <v>4.4999999999999998E-2</v>
      </c>
      <c r="G64" s="17">
        <v>144</v>
      </c>
      <c r="H64" s="17">
        <v>36</v>
      </c>
      <c r="I64" s="47">
        <v>108</v>
      </c>
      <c r="J64" s="9"/>
    </row>
    <row r="65" spans="1:10">
      <c r="A65" s="17" t="s">
        <v>182</v>
      </c>
      <c r="B65" s="58" t="s">
        <v>169</v>
      </c>
      <c r="C65" s="95" t="s">
        <v>52</v>
      </c>
      <c r="D65" s="42">
        <v>44000</v>
      </c>
      <c r="E65" s="43">
        <v>44000</v>
      </c>
      <c r="F65" s="45">
        <v>4.4999999999999998E-2</v>
      </c>
      <c r="G65" s="17">
        <v>2380</v>
      </c>
      <c r="H65" s="17">
        <v>595</v>
      </c>
      <c r="I65" s="47">
        <v>1785</v>
      </c>
      <c r="J65" s="9"/>
    </row>
    <row r="66" spans="1:10" ht="16.5">
      <c r="A66" s="17" t="s">
        <v>183</v>
      </c>
      <c r="B66" s="58" t="s">
        <v>184</v>
      </c>
      <c r="C66" s="84" t="s">
        <v>28</v>
      </c>
      <c r="D66" s="42">
        <v>78800</v>
      </c>
      <c r="E66" s="43">
        <v>78800</v>
      </c>
      <c r="F66" s="45">
        <v>3.5000000000000003E-2</v>
      </c>
      <c r="G66" s="17">
        <v>2758</v>
      </c>
      <c r="H66" s="17">
        <v>690</v>
      </c>
      <c r="I66" s="47">
        <v>2068</v>
      </c>
      <c r="J66" s="9"/>
    </row>
    <row r="67" spans="1:10" ht="13.5" customHeight="1">
      <c r="A67" s="17" t="s">
        <v>185</v>
      </c>
      <c r="B67" s="58" t="s">
        <v>173</v>
      </c>
      <c r="C67" s="84" t="s">
        <v>86</v>
      </c>
      <c r="D67" s="42">
        <v>80000</v>
      </c>
      <c r="E67" s="44">
        <v>80000</v>
      </c>
      <c r="F67" s="45">
        <v>4.4999999999999998E-2</v>
      </c>
      <c r="G67" s="47">
        <v>4400</v>
      </c>
      <c r="H67" s="47">
        <v>1100</v>
      </c>
      <c r="I67" s="47">
        <v>3300</v>
      </c>
      <c r="J67" s="9"/>
    </row>
    <row r="68" spans="1:10" ht="16.5">
      <c r="A68" s="17" t="s">
        <v>186</v>
      </c>
      <c r="B68" s="58" t="s">
        <v>187</v>
      </c>
      <c r="C68" s="84" t="s">
        <v>37</v>
      </c>
      <c r="D68" s="17">
        <v>63000</v>
      </c>
      <c r="E68" s="17">
        <v>63000</v>
      </c>
      <c r="F68" s="45">
        <v>4.4999999999999998E-2</v>
      </c>
      <c r="G68" s="47">
        <v>3435</v>
      </c>
      <c r="H68" s="47">
        <v>859</v>
      </c>
      <c r="I68" s="47">
        <v>2576</v>
      </c>
      <c r="J68" s="96"/>
    </row>
    <row r="69" spans="1:10" ht="13.5" customHeight="1">
      <c r="A69" s="17" t="s">
        <v>109</v>
      </c>
      <c r="B69" s="58" t="s">
        <v>188</v>
      </c>
      <c r="C69" s="84" t="s">
        <v>67</v>
      </c>
      <c r="D69" s="17">
        <v>1600</v>
      </c>
      <c r="E69" s="17">
        <v>1600</v>
      </c>
      <c r="F69" s="45">
        <v>4.4999999999999998E-2</v>
      </c>
      <c r="G69" s="47">
        <v>72</v>
      </c>
      <c r="H69" s="47">
        <v>18</v>
      </c>
      <c r="I69" s="47">
        <v>54</v>
      </c>
      <c r="J69" s="9"/>
    </row>
    <row r="70" spans="1:10" ht="16.5">
      <c r="A70" s="17" t="s">
        <v>189</v>
      </c>
      <c r="B70" s="58" t="s">
        <v>169</v>
      </c>
      <c r="C70" s="84" t="s">
        <v>210</v>
      </c>
      <c r="D70" s="17">
        <v>44000</v>
      </c>
      <c r="E70" s="17">
        <v>44000</v>
      </c>
      <c r="F70" s="45">
        <v>4.4999999999999998E-2</v>
      </c>
      <c r="G70" s="17">
        <v>2380</v>
      </c>
      <c r="H70" s="47">
        <v>595</v>
      </c>
      <c r="I70" s="47">
        <v>1785</v>
      </c>
      <c r="J70" s="97" t="s">
        <v>211</v>
      </c>
    </row>
    <row r="71" spans="1:10" ht="16.5">
      <c r="A71" s="17" t="s">
        <v>190</v>
      </c>
      <c r="B71" s="58" t="s">
        <v>191</v>
      </c>
      <c r="C71" s="84" t="s">
        <v>64</v>
      </c>
      <c r="D71" s="17">
        <v>17750</v>
      </c>
      <c r="E71" s="17">
        <v>17750</v>
      </c>
      <c r="F71" s="45">
        <v>2.5000000000000001E-2</v>
      </c>
      <c r="G71" s="17">
        <v>644</v>
      </c>
      <c r="H71" s="47">
        <v>161</v>
      </c>
      <c r="I71" s="47">
        <v>483</v>
      </c>
      <c r="J71" s="96"/>
    </row>
    <row r="72" spans="1:10" ht="16.5">
      <c r="A72" s="17" t="s">
        <v>192</v>
      </c>
      <c r="B72" s="58" t="s">
        <v>169</v>
      </c>
      <c r="C72" s="84" t="s">
        <v>86</v>
      </c>
      <c r="D72" s="42">
        <v>40000</v>
      </c>
      <c r="E72" s="44">
        <v>40000</v>
      </c>
      <c r="F72" s="48">
        <v>0.04</v>
      </c>
      <c r="G72" s="49">
        <v>2000</v>
      </c>
      <c r="H72" s="17">
        <v>500</v>
      </c>
      <c r="I72" s="83">
        <v>1500</v>
      </c>
      <c r="J72" s="9"/>
    </row>
    <row r="73" spans="1:10">
      <c r="A73" s="17" t="s">
        <v>193</v>
      </c>
      <c r="B73" s="58" t="s">
        <v>187</v>
      </c>
      <c r="C73" s="95" t="s">
        <v>59</v>
      </c>
      <c r="D73" s="42">
        <v>60000</v>
      </c>
      <c r="E73" s="44">
        <v>60000</v>
      </c>
      <c r="F73" s="48">
        <v>4.4999999999999998E-2</v>
      </c>
      <c r="G73" s="49">
        <v>3300</v>
      </c>
      <c r="H73" s="17">
        <v>825</v>
      </c>
      <c r="I73" s="83">
        <v>2475</v>
      </c>
      <c r="J73" s="9"/>
    </row>
    <row r="74" spans="1:10" ht="16.5">
      <c r="A74" s="17" t="s">
        <v>194</v>
      </c>
      <c r="B74" s="58" t="s">
        <v>195</v>
      </c>
      <c r="C74" s="84" t="s">
        <v>54</v>
      </c>
      <c r="D74" s="17">
        <v>10000</v>
      </c>
      <c r="E74" s="17">
        <v>10000</v>
      </c>
      <c r="F74" s="48">
        <v>0.02</v>
      </c>
      <c r="G74" s="17">
        <v>200</v>
      </c>
      <c r="H74" s="17">
        <v>50</v>
      </c>
      <c r="I74" s="17">
        <v>150</v>
      </c>
      <c r="J74" s="9"/>
    </row>
    <row r="75" spans="1:10" ht="16.5">
      <c r="A75" s="17" t="s">
        <v>196</v>
      </c>
      <c r="B75" s="58" t="s">
        <v>169</v>
      </c>
      <c r="C75" s="84" t="s">
        <v>32</v>
      </c>
      <c r="D75" s="17">
        <v>40000</v>
      </c>
      <c r="E75" s="17">
        <v>40000</v>
      </c>
      <c r="F75" s="48">
        <v>0.04</v>
      </c>
      <c r="G75" s="17">
        <v>2000</v>
      </c>
      <c r="H75" s="17">
        <v>500</v>
      </c>
      <c r="I75" s="17">
        <v>1500</v>
      </c>
      <c r="J75" s="9"/>
    </row>
    <row r="76" spans="1:10" ht="16.5">
      <c r="A76" s="17" t="s">
        <v>113</v>
      </c>
      <c r="B76" s="58" t="s">
        <v>178</v>
      </c>
      <c r="C76" s="84" t="s">
        <v>209</v>
      </c>
      <c r="D76" s="17">
        <v>20000</v>
      </c>
      <c r="E76" s="17">
        <v>20000</v>
      </c>
      <c r="F76" s="48">
        <v>3.5000000000000003E-2</v>
      </c>
      <c r="G76" s="17">
        <v>900</v>
      </c>
      <c r="H76" s="17">
        <v>225</v>
      </c>
      <c r="I76" s="17">
        <v>675</v>
      </c>
      <c r="J76" s="9"/>
    </row>
    <row r="77" spans="1:10" ht="24">
      <c r="A77" s="17" t="s">
        <v>197</v>
      </c>
      <c r="B77" s="58" t="s">
        <v>198</v>
      </c>
      <c r="C77" s="84" t="s">
        <v>32</v>
      </c>
      <c r="D77" s="17">
        <v>23000</v>
      </c>
      <c r="E77" s="17">
        <v>23000</v>
      </c>
      <c r="F77" s="48">
        <v>0.04</v>
      </c>
      <c r="G77" s="17">
        <v>1120</v>
      </c>
      <c r="H77" s="17">
        <v>280</v>
      </c>
      <c r="I77" s="17">
        <v>840</v>
      </c>
      <c r="J77" s="9"/>
    </row>
    <row r="78" spans="1:10" ht="16.5">
      <c r="A78" s="17" t="s">
        <v>199</v>
      </c>
      <c r="B78" s="58" t="s">
        <v>187</v>
      </c>
      <c r="C78" s="84" t="s">
        <v>37</v>
      </c>
      <c r="D78" s="17">
        <v>63000</v>
      </c>
      <c r="E78" s="17">
        <v>63000</v>
      </c>
      <c r="F78" s="48">
        <v>4.4999999999999998E-2</v>
      </c>
      <c r="G78" s="17">
        <v>3435</v>
      </c>
      <c r="H78" s="17">
        <v>859</v>
      </c>
      <c r="I78" s="17">
        <v>2576</v>
      </c>
      <c r="J78" s="9"/>
    </row>
    <row r="79" spans="1:10" ht="24">
      <c r="A79" s="17" t="s">
        <v>200</v>
      </c>
      <c r="B79" s="58" t="s">
        <v>201</v>
      </c>
      <c r="C79" s="84" t="s">
        <v>209</v>
      </c>
      <c r="D79" s="17">
        <v>37120</v>
      </c>
      <c r="E79" s="17">
        <v>37120</v>
      </c>
      <c r="F79" s="17">
        <v>3.5000000000000003E-2</v>
      </c>
      <c r="G79" s="48">
        <v>1699</v>
      </c>
      <c r="H79" s="17">
        <v>425</v>
      </c>
      <c r="I79" s="17">
        <v>1274</v>
      </c>
      <c r="J79" s="9"/>
    </row>
    <row r="80" spans="1:10">
      <c r="A80" s="17" t="s">
        <v>202</v>
      </c>
      <c r="B80" s="58" t="s">
        <v>187</v>
      </c>
      <c r="C80" s="95" t="s">
        <v>59</v>
      </c>
      <c r="D80" s="50">
        <v>60000</v>
      </c>
      <c r="E80" s="17">
        <v>60000</v>
      </c>
      <c r="F80" s="17">
        <v>4.4999999999999998E-2</v>
      </c>
      <c r="G80" s="48">
        <v>3300</v>
      </c>
      <c r="H80" s="17">
        <v>825</v>
      </c>
      <c r="I80" s="17">
        <v>2475</v>
      </c>
      <c r="J80" s="9"/>
    </row>
    <row r="81" spans="1:10" ht="16.5">
      <c r="A81" s="17" t="s">
        <v>203</v>
      </c>
      <c r="B81" s="58" t="s">
        <v>169</v>
      </c>
      <c r="C81" s="84" t="s">
        <v>32</v>
      </c>
      <c r="D81" s="17">
        <v>46000</v>
      </c>
      <c r="E81" s="17">
        <v>46000</v>
      </c>
      <c r="F81" s="48">
        <v>4.4999999999999998E-2</v>
      </c>
      <c r="G81" s="17">
        <v>2470</v>
      </c>
      <c r="H81" s="17">
        <v>618</v>
      </c>
      <c r="I81" s="17">
        <v>1852</v>
      </c>
      <c r="J81" s="9"/>
    </row>
    <row r="82" spans="1:10" ht="16.5">
      <c r="A82" s="17" t="s">
        <v>204</v>
      </c>
      <c r="B82" s="58" t="s">
        <v>111</v>
      </c>
      <c r="C82" s="84" t="s">
        <v>35</v>
      </c>
      <c r="D82" s="17">
        <v>23520</v>
      </c>
      <c r="E82" s="17">
        <v>21168</v>
      </c>
      <c r="F82" s="51">
        <v>0.1</v>
      </c>
      <c r="G82" s="17">
        <v>2117</v>
      </c>
      <c r="H82" s="17"/>
      <c r="I82" s="17">
        <v>2117</v>
      </c>
      <c r="J82" s="9"/>
    </row>
    <row r="83" spans="1:10" ht="16.5">
      <c r="A83" s="17" t="s">
        <v>205</v>
      </c>
      <c r="B83" s="58" t="s">
        <v>206</v>
      </c>
      <c r="C83" s="84" t="s">
        <v>90</v>
      </c>
      <c r="D83" s="17">
        <v>39200</v>
      </c>
      <c r="E83" s="17">
        <v>39200</v>
      </c>
      <c r="F83" s="51">
        <v>0.04</v>
      </c>
      <c r="G83" s="17">
        <v>1568</v>
      </c>
      <c r="H83" s="17"/>
      <c r="I83" s="17">
        <v>1568</v>
      </c>
      <c r="J83" s="9"/>
    </row>
    <row r="84" spans="1:10" ht="16.5">
      <c r="A84" s="17" t="s">
        <v>207</v>
      </c>
      <c r="B84" s="58" t="s">
        <v>111</v>
      </c>
      <c r="C84" s="84" t="s">
        <v>59</v>
      </c>
      <c r="D84" s="17">
        <v>11760</v>
      </c>
      <c r="E84" s="17">
        <v>10584</v>
      </c>
      <c r="F84" s="51">
        <v>0.1</v>
      </c>
      <c r="G84" s="17">
        <v>1058</v>
      </c>
      <c r="H84" s="17"/>
      <c r="I84" s="17">
        <v>1058</v>
      </c>
      <c r="J84" s="9"/>
    </row>
    <row r="85" spans="1:10">
      <c r="A85" s="12" t="s">
        <v>238</v>
      </c>
      <c r="B85" s="12" t="s">
        <v>239</v>
      </c>
      <c r="C85" s="52" t="s">
        <v>240</v>
      </c>
      <c r="D85" s="17">
        <v>10000</v>
      </c>
      <c r="E85" s="17">
        <v>10000</v>
      </c>
      <c r="F85" s="51">
        <v>4.4999999999999998E-2</v>
      </c>
      <c r="G85" s="17">
        <v>450</v>
      </c>
      <c r="H85" s="17">
        <v>112.5</v>
      </c>
      <c r="I85" s="17">
        <v>337</v>
      </c>
      <c r="J85" s="9"/>
    </row>
    <row r="86" spans="1:10" ht="16.5">
      <c r="A86" s="9" t="s">
        <v>285</v>
      </c>
      <c r="B86" s="9" t="s">
        <v>87</v>
      </c>
      <c r="C86" s="84" t="s">
        <v>32</v>
      </c>
      <c r="D86" s="9">
        <v>29400</v>
      </c>
      <c r="E86" s="9">
        <v>29400</v>
      </c>
      <c r="F86" s="51">
        <v>0.1</v>
      </c>
      <c r="G86" s="9">
        <v>2940</v>
      </c>
      <c r="H86" s="9"/>
      <c r="I86" s="9">
        <v>2940</v>
      </c>
      <c r="J86" s="9"/>
    </row>
    <row r="87" spans="1:10" ht="16.5">
      <c r="A87" s="9" t="s">
        <v>286</v>
      </c>
      <c r="B87" s="9" t="s">
        <v>114</v>
      </c>
      <c r="C87" s="84" t="s">
        <v>294</v>
      </c>
      <c r="D87" s="9">
        <v>3600</v>
      </c>
      <c r="E87" s="9">
        <v>3600</v>
      </c>
      <c r="F87" s="51">
        <v>0.04</v>
      </c>
      <c r="G87" s="9">
        <v>144</v>
      </c>
      <c r="H87" s="9"/>
      <c r="I87" s="9">
        <v>144</v>
      </c>
      <c r="J87" s="9"/>
    </row>
    <row r="88" spans="1:10" ht="16.5">
      <c r="A88" s="9" t="s">
        <v>287</v>
      </c>
      <c r="B88" s="9" t="s">
        <v>87</v>
      </c>
      <c r="C88" s="84" t="s">
        <v>79</v>
      </c>
      <c r="D88" s="9">
        <v>9800</v>
      </c>
      <c r="E88" s="9">
        <v>9800</v>
      </c>
      <c r="F88" s="51">
        <v>0.04</v>
      </c>
      <c r="G88" s="9">
        <v>392</v>
      </c>
      <c r="H88" s="9"/>
      <c r="I88" s="9">
        <v>392</v>
      </c>
      <c r="J88" s="9"/>
    </row>
    <row r="89" spans="1:10" ht="16.5" customHeight="1">
      <c r="A89" s="154" t="s">
        <v>288</v>
      </c>
      <c r="B89" s="154" t="s">
        <v>87</v>
      </c>
      <c r="C89" s="154" t="s">
        <v>41</v>
      </c>
      <c r="D89" s="155">
        <v>107800</v>
      </c>
      <c r="E89" s="9">
        <v>29400</v>
      </c>
      <c r="F89" s="51">
        <v>0.1</v>
      </c>
      <c r="G89" s="9">
        <v>2940</v>
      </c>
      <c r="H89" s="9"/>
      <c r="I89" s="9">
        <v>2940</v>
      </c>
      <c r="J89" s="9"/>
    </row>
    <row r="90" spans="1:10" ht="16.5" customHeight="1">
      <c r="A90" s="154"/>
      <c r="B90" s="154"/>
      <c r="C90" s="154"/>
      <c r="D90" s="155"/>
      <c r="E90" s="9">
        <v>78400</v>
      </c>
      <c r="F90" s="51">
        <v>0.04</v>
      </c>
      <c r="G90" s="9">
        <f t="shared" ref="G90" si="0">ROUND(E90*F90,0)</f>
        <v>3136</v>
      </c>
      <c r="H90" s="9"/>
      <c r="I90" s="9">
        <v>3136</v>
      </c>
      <c r="J90" s="9"/>
    </row>
    <row r="91" spans="1:10" ht="16.5">
      <c r="A91" s="9" t="s">
        <v>168</v>
      </c>
      <c r="B91" s="9" t="s">
        <v>87</v>
      </c>
      <c r="C91" s="84" t="s">
        <v>23</v>
      </c>
      <c r="D91" s="9">
        <v>11760</v>
      </c>
      <c r="E91" s="9">
        <v>11760</v>
      </c>
      <c r="F91" s="51">
        <v>0.04</v>
      </c>
      <c r="G91" s="9">
        <v>470</v>
      </c>
      <c r="H91" s="9"/>
      <c r="I91" s="9">
        <v>470</v>
      </c>
      <c r="J91" s="9"/>
    </row>
    <row r="92" spans="1:10" ht="16.5">
      <c r="A92" s="9" t="s">
        <v>168</v>
      </c>
      <c r="B92" s="9" t="s">
        <v>87</v>
      </c>
      <c r="C92" s="84" t="s">
        <v>23</v>
      </c>
      <c r="D92" s="9">
        <v>17640</v>
      </c>
      <c r="E92" s="9">
        <v>17640</v>
      </c>
      <c r="F92" s="51">
        <v>0.04</v>
      </c>
      <c r="G92" s="9">
        <v>706</v>
      </c>
      <c r="H92" s="9"/>
      <c r="I92" s="9">
        <v>706</v>
      </c>
      <c r="J92" s="9"/>
    </row>
    <row r="93" spans="1:10" ht="16.5">
      <c r="A93" s="9" t="s">
        <v>289</v>
      </c>
      <c r="B93" s="9" t="s">
        <v>87</v>
      </c>
      <c r="C93" s="84" t="s">
        <v>33</v>
      </c>
      <c r="D93" s="9">
        <v>29400</v>
      </c>
      <c r="E93" s="9">
        <v>29400</v>
      </c>
      <c r="F93" s="51">
        <v>0.04</v>
      </c>
      <c r="G93" s="9">
        <v>1176</v>
      </c>
      <c r="H93" s="9"/>
      <c r="I93" s="9">
        <v>1176</v>
      </c>
      <c r="J93" s="9"/>
    </row>
    <row r="94" spans="1:10" ht="16.5">
      <c r="A94" s="9" t="s">
        <v>290</v>
      </c>
      <c r="B94" s="9" t="s">
        <v>87</v>
      </c>
      <c r="C94" s="84" t="s">
        <v>33</v>
      </c>
      <c r="D94" s="9">
        <v>19600</v>
      </c>
      <c r="E94" s="9">
        <v>19600</v>
      </c>
      <c r="F94" s="51">
        <v>0.04</v>
      </c>
      <c r="G94" s="9">
        <v>784</v>
      </c>
      <c r="H94" s="9"/>
      <c r="I94" s="9">
        <v>784</v>
      </c>
      <c r="J94" s="9"/>
    </row>
    <row r="95" spans="1:10" ht="16.5">
      <c r="A95" s="9" t="s">
        <v>291</v>
      </c>
      <c r="B95" s="9" t="s">
        <v>87</v>
      </c>
      <c r="C95" s="84" t="s">
        <v>33</v>
      </c>
      <c r="D95" s="9">
        <v>19600</v>
      </c>
      <c r="E95" s="9">
        <v>19600</v>
      </c>
      <c r="F95" s="51">
        <v>0.04</v>
      </c>
      <c r="G95" s="9">
        <v>784</v>
      </c>
      <c r="H95" s="9"/>
      <c r="I95" s="9">
        <v>784</v>
      </c>
      <c r="J95" s="9"/>
    </row>
    <row r="96" spans="1:10" ht="16.5">
      <c r="A96" s="9" t="s">
        <v>292</v>
      </c>
      <c r="B96" s="9" t="s">
        <v>87</v>
      </c>
      <c r="C96" s="84" t="s">
        <v>33</v>
      </c>
      <c r="D96" s="9">
        <v>19600</v>
      </c>
      <c r="E96" s="9">
        <v>19600</v>
      </c>
      <c r="F96" s="51">
        <v>0.04</v>
      </c>
      <c r="G96" s="9">
        <v>784</v>
      </c>
      <c r="H96" s="9"/>
      <c r="I96" s="9">
        <v>784</v>
      </c>
      <c r="J96" s="9"/>
    </row>
    <row r="97" spans="1:10" ht="16.5">
      <c r="A97" s="9" t="s">
        <v>293</v>
      </c>
      <c r="B97" s="9" t="s">
        <v>87</v>
      </c>
      <c r="C97" s="84" t="s">
        <v>33</v>
      </c>
      <c r="D97" s="9">
        <v>19600</v>
      </c>
      <c r="E97" s="9">
        <v>19600</v>
      </c>
      <c r="F97" s="51">
        <v>0.04</v>
      </c>
      <c r="G97" s="9">
        <v>784</v>
      </c>
      <c r="H97" s="9"/>
      <c r="I97" s="9">
        <v>784</v>
      </c>
      <c r="J97" s="9"/>
    </row>
    <row r="98" spans="1:10" ht="16.5">
      <c r="A98" s="9" t="s">
        <v>241</v>
      </c>
      <c r="B98" s="9" t="s">
        <v>87</v>
      </c>
      <c r="C98" s="84" t="s">
        <v>77</v>
      </c>
      <c r="D98" s="9">
        <v>19600</v>
      </c>
      <c r="E98" s="9">
        <v>19600</v>
      </c>
      <c r="F98" s="51">
        <v>0.04</v>
      </c>
      <c r="G98" s="9">
        <v>784</v>
      </c>
      <c r="H98" s="9"/>
      <c r="I98" s="9">
        <v>784</v>
      </c>
      <c r="J98" s="9"/>
    </row>
    <row r="99" spans="1:10" ht="16.5">
      <c r="A99" s="9" t="s">
        <v>242</v>
      </c>
      <c r="B99" s="9" t="s">
        <v>87</v>
      </c>
      <c r="C99" s="84" t="s">
        <v>32</v>
      </c>
      <c r="D99" s="9">
        <v>19600</v>
      </c>
      <c r="E99" s="9">
        <v>19600</v>
      </c>
      <c r="F99" s="51">
        <v>0.04</v>
      </c>
      <c r="G99" s="9">
        <v>784</v>
      </c>
      <c r="H99" s="9"/>
      <c r="I99" s="9">
        <v>784</v>
      </c>
      <c r="J99" s="9"/>
    </row>
    <row r="100" spans="1:10" ht="16.5">
      <c r="A100" s="9" t="s">
        <v>243</v>
      </c>
      <c r="B100" s="9" t="s">
        <v>87</v>
      </c>
      <c r="C100" s="84" t="s">
        <v>49</v>
      </c>
      <c r="D100" s="9">
        <v>29400</v>
      </c>
      <c r="E100" s="9">
        <v>29400</v>
      </c>
      <c r="F100" s="51">
        <v>0.04</v>
      </c>
      <c r="G100" s="9">
        <v>1176</v>
      </c>
      <c r="H100" s="9"/>
      <c r="I100" s="9">
        <v>1176</v>
      </c>
      <c r="J100" s="9"/>
    </row>
    <row r="101" spans="1:10" ht="16.5">
      <c r="A101" s="9" t="s">
        <v>244</v>
      </c>
      <c r="B101" s="9" t="s">
        <v>87</v>
      </c>
      <c r="C101" s="84" t="s">
        <v>295</v>
      </c>
      <c r="D101" s="9">
        <v>39200</v>
      </c>
      <c r="E101" s="9">
        <v>39200</v>
      </c>
      <c r="F101" s="51">
        <v>0.04</v>
      </c>
      <c r="G101" s="9">
        <v>1568</v>
      </c>
      <c r="H101" s="9"/>
      <c r="I101" s="9">
        <v>1568</v>
      </c>
      <c r="J101" s="9"/>
    </row>
    <row r="102" spans="1:10" ht="16.5">
      <c r="A102" s="9" t="s">
        <v>245</v>
      </c>
      <c r="B102" s="9" t="s">
        <v>87</v>
      </c>
      <c r="C102" s="84" t="s">
        <v>79</v>
      </c>
      <c r="D102" s="9">
        <v>19600</v>
      </c>
      <c r="E102" s="9">
        <v>19600</v>
      </c>
      <c r="F102" s="51">
        <v>0.04</v>
      </c>
      <c r="G102" s="9">
        <v>784</v>
      </c>
      <c r="H102" s="9"/>
      <c r="I102" s="9">
        <v>784</v>
      </c>
      <c r="J102" s="9"/>
    </row>
    <row r="103" spans="1:10" ht="16.5">
      <c r="A103" s="9" t="s">
        <v>197</v>
      </c>
      <c r="B103" s="9" t="s">
        <v>87</v>
      </c>
      <c r="C103" s="84" t="s">
        <v>32</v>
      </c>
      <c r="D103" s="9">
        <v>19600</v>
      </c>
      <c r="E103" s="9">
        <v>19600</v>
      </c>
      <c r="F103" s="51">
        <v>0.04</v>
      </c>
      <c r="G103" s="9">
        <v>784</v>
      </c>
      <c r="H103" s="9"/>
      <c r="I103" s="9">
        <v>784</v>
      </c>
      <c r="J103" s="9"/>
    </row>
    <row r="104" spans="1:10" ht="16.5">
      <c r="A104" s="9" t="s">
        <v>246</v>
      </c>
      <c r="B104" s="9" t="s">
        <v>87</v>
      </c>
      <c r="C104" s="84" t="s">
        <v>32</v>
      </c>
      <c r="D104" s="9">
        <v>29400</v>
      </c>
      <c r="E104" s="9">
        <v>29400</v>
      </c>
      <c r="F104" s="51">
        <v>0.04</v>
      </c>
      <c r="G104" s="9">
        <v>1176</v>
      </c>
      <c r="H104" s="9"/>
      <c r="I104" s="9">
        <v>1176</v>
      </c>
      <c r="J104" s="9"/>
    </row>
    <row r="105" spans="1:10" ht="16.5">
      <c r="A105" s="9" t="s">
        <v>247</v>
      </c>
      <c r="B105" s="9" t="s">
        <v>87</v>
      </c>
      <c r="C105" s="84" t="s">
        <v>90</v>
      </c>
      <c r="D105" s="9">
        <v>58800</v>
      </c>
      <c r="E105" s="9">
        <v>58800</v>
      </c>
      <c r="F105" s="51">
        <v>0.04</v>
      </c>
      <c r="G105" s="9">
        <v>2352</v>
      </c>
      <c r="H105" s="9"/>
      <c r="I105" s="9">
        <v>2352</v>
      </c>
      <c r="J105" s="9"/>
    </row>
    <row r="106" spans="1:10" ht="16.5">
      <c r="A106" s="9" t="s">
        <v>248</v>
      </c>
      <c r="B106" s="9" t="s">
        <v>87</v>
      </c>
      <c r="C106" s="84" t="s">
        <v>32</v>
      </c>
      <c r="D106" s="9">
        <v>9800</v>
      </c>
      <c r="E106" s="9">
        <v>9800</v>
      </c>
      <c r="F106" s="51">
        <v>0.04</v>
      </c>
      <c r="G106" s="9">
        <v>392</v>
      </c>
      <c r="H106" s="9"/>
      <c r="I106" s="9">
        <v>392</v>
      </c>
      <c r="J106" s="9"/>
    </row>
    <row r="107" spans="1:10" ht="16.5">
      <c r="A107" s="9" t="s">
        <v>249</v>
      </c>
      <c r="B107" s="9" t="s">
        <v>87</v>
      </c>
      <c r="C107" s="84" t="s">
        <v>32</v>
      </c>
      <c r="D107" s="9">
        <v>29400</v>
      </c>
      <c r="E107" s="9">
        <v>29400</v>
      </c>
      <c r="F107" s="51">
        <v>0.04</v>
      </c>
      <c r="G107" s="9">
        <v>1176</v>
      </c>
      <c r="H107" s="9"/>
      <c r="I107" s="9">
        <v>1176</v>
      </c>
      <c r="J107" s="9"/>
    </row>
    <row r="108" spans="1:10" ht="16.5">
      <c r="A108" s="9" t="s">
        <v>250</v>
      </c>
      <c r="B108" s="9" t="s">
        <v>87</v>
      </c>
      <c r="C108" s="84" t="s">
        <v>32</v>
      </c>
      <c r="D108" s="9">
        <v>19600</v>
      </c>
      <c r="E108" s="9">
        <v>19600</v>
      </c>
      <c r="F108" s="51">
        <v>0.04</v>
      </c>
      <c r="G108" s="9">
        <v>784</v>
      </c>
      <c r="H108" s="9"/>
      <c r="I108" s="9">
        <v>784</v>
      </c>
      <c r="J108" s="9"/>
    </row>
    <row r="109" spans="1:10" ht="16.5">
      <c r="A109" s="9" t="s">
        <v>251</v>
      </c>
      <c r="B109" s="9" t="s">
        <v>87</v>
      </c>
      <c r="C109" s="84" t="s">
        <v>59</v>
      </c>
      <c r="D109" s="9">
        <v>39200</v>
      </c>
      <c r="E109" s="9">
        <v>39200</v>
      </c>
      <c r="F109" s="51">
        <v>0.1</v>
      </c>
      <c r="G109" s="9">
        <v>3920</v>
      </c>
      <c r="H109" s="9"/>
      <c r="I109" s="9">
        <v>3920</v>
      </c>
      <c r="J109" s="9"/>
    </row>
    <row r="110" spans="1:10" ht="16.5">
      <c r="A110" s="9" t="s">
        <v>252</v>
      </c>
      <c r="B110" s="9" t="s">
        <v>87</v>
      </c>
      <c r="C110" s="98" t="s">
        <v>106</v>
      </c>
      <c r="D110" s="9">
        <v>24500</v>
      </c>
      <c r="E110" s="9">
        <v>24500</v>
      </c>
      <c r="F110" s="51">
        <v>0.1</v>
      </c>
      <c r="G110" s="9">
        <v>2450</v>
      </c>
      <c r="H110" s="9"/>
      <c r="I110" s="9">
        <v>2450</v>
      </c>
      <c r="J110" s="99" t="s">
        <v>296</v>
      </c>
    </row>
    <row r="111" spans="1:10" ht="16.5">
      <c r="A111" s="9" t="s">
        <v>253</v>
      </c>
      <c r="B111" s="9" t="s">
        <v>87</v>
      </c>
      <c r="C111" s="98" t="s">
        <v>306</v>
      </c>
      <c r="D111" s="9">
        <v>19600</v>
      </c>
      <c r="E111" s="9">
        <v>19600</v>
      </c>
      <c r="F111" s="51">
        <v>0.1</v>
      </c>
      <c r="G111" s="9">
        <v>1960</v>
      </c>
      <c r="H111" s="9"/>
      <c r="I111" s="9">
        <v>1960</v>
      </c>
      <c r="J111" s="99" t="s">
        <v>310</v>
      </c>
    </row>
    <row r="112" spans="1:10" ht="16.5">
      <c r="A112" s="9" t="s">
        <v>254</v>
      </c>
      <c r="B112" s="9" t="s">
        <v>87</v>
      </c>
      <c r="C112" s="98" t="s">
        <v>106</v>
      </c>
      <c r="D112" s="9">
        <v>19600</v>
      </c>
      <c r="E112" s="9">
        <v>19600</v>
      </c>
      <c r="F112" s="51">
        <v>0.1</v>
      </c>
      <c r="G112" s="9">
        <v>1960</v>
      </c>
      <c r="H112" s="9"/>
      <c r="I112" s="9">
        <v>1960</v>
      </c>
      <c r="J112" s="99" t="s">
        <v>297</v>
      </c>
    </row>
    <row r="113" spans="1:10" ht="16.5">
      <c r="A113" s="9" t="s">
        <v>255</v>
      </c>
      <c r="B113" s="9" t="s">
        <v>87</v>
      </c>
      <c r="C113" s="84" t="s">
        <v>298</v>
      </c>
      <c r="D113" s="9">
        <v>19600</v>
      </c>
      <c r="E113" s="9">
        <v>19600</v>
      </c>
      <c r="F113" s="51">
        <v>0.1</v>
      </c>
      <c r="G113" s="9">
        <v>1960</v>
      </c>
      <c r="H113" s="9"/>
      <c r="I113" s="9">
        <v>1960</v>
      </c>
      <c r="J113" s="9"/>
    </row>
    <row r="114" spans="1:10" ht="16.5">
      <c r="A114" s="9" t="s">
        <v>110</v>
      </c>
      <c r="B114" s="9" t="s">
        <v>87</v>
      </c>
      <c r="C114" s="84" t="s">
        <v>67</v>
      </c>
      <c r="D114" s="9">
        <v>29400</v>
      </c>
      <c r="E114" s="9">
        <v>26460</v>
      </c>
      <c r="F114" s="51">
        <v>0.1</v>
      </c>
      <c r="G114" s="9">
        <v>2646</v>
      </c>
      <c r="H114" s="9"/>
      <c r="I114" s="9">
        <v>2646</v>
      </c>
      <c r="J114" s="9"/>
    </row>
    <row r="115" spans="1:10" ht="16.5">
      <c r="A115" s="9" t="s">
        <v>256</v>
      </c>
      <c r="B115" s="9" t="s">
        <v>87</v>
      </c>
      <c r="C115" s="84" t="s">
        <v>299</v>
      </c>
      <c r="D115" s="9">
        <v>58800</v>
      </c>
      <c r="E115" s="9">
        <v>58800</v>
      </c>
      <c r="F115" s="51">
        <v>0.1</v>
      </c>
      <c r="G115" s="9">
        <v>5880</v>
      </c>
      <c r="H115" s="9"/>
      <c r="I115" s="9">
        <v>5880</v>
      </c>
      <c r="J115" s="9"/>
    </row>
    <row r="116" spans="1:10" ht="66">
      <c r="A116" s="9" t="s">
        <v>257</v>
      </c>
      <c r="B116" s="9" t="s">
        <v>87</v>
      </c>
      <c r="C116" s="100" t="s">
        <v>309</v>
      </c>
      <c r="D116" s="9">
        <v>19600</v>
      </c>
      <c r="E116" s="9">
        <v>19600</v>
      </c>
      <c r="F116" s="51">
        <v>0.1</v>
      </c>
      <c r="G116" s="9">
        <v>1960</v>
      </c>
      <c r="H116" s="9"/>
      <c r="I116" s="9">
        <v>1960</v>
      </c>
      <c r="J116" s="101" t="s">
        <v>300</v>
      </c>
    </row>
    <row r="117" spans="1:10" ht="16.5">
      <c r="A117" s="9" t="s">
        <v>258</v>
      </c>
      <c r="B117" s="9" t="s">
        <v>87</v>
      </c>
      <c r="C117" s="84" t="s">
        <v>67</v>
      </c>
      <c r="D117" s="9">
        <v>19600</v>
      </c>
      <c r="E117" s="9">
        <v>19600</v>
      </c>
      <c r="F117" s="51">
        <v>0.1</v>
      </c>
      <c r="G117" s="9">
        <v>1960</v>
      </c>
      <c r="H117" s="9"/>
      <c r="I117" s="9">
        <v>1960</v>
      </c>
      <c r="J117" s="9"/>
    </row>
    <row r="118" spans="1:10" ht="16.5">
      <c r="A118" s="9" t="s">
        <v>259</v>
      </c>
      <c r="B118" s="9" t="s">
        <v>87</v>
      </c>
      <c r="C118" s="84" t="s">
        <v>32</v>
      </c>
      <c r="D118" s="9">
        <v>29400</v>
      </c>
      <c r="E118" s="9">
        <v>29400</v>
      </c>
      <c r="F118" s="51">
        <v>0.1</v>
      </c>
      <c r="G118" s="9">
        <v>2940</v>
      </c>
      <c r="H118" s="9"/>
      <c r="I118" s="9">
        <v>2940</v>
      </c>
      <c r="J118" s="9"/>
    </row>
    <row r="119" spans="1:10" ht="16.5">
      <c r="A119" s="9" t="s">
        <v>260</v>
      </c>
      <c r="B119" s="9" t="s">
        <v>87</v>
      </c>
      <c r="C119" s="84" t="s">
        <v>32</v>
      </c>
      <c r="D119" s="9">
        <v>19600</v>
      </c>
      <c r="E119" s="9">
        <v>19600</v>
      </c>
      <c r="F119" s="51">
        <v>0.1</v>
      </c>
      <c r="G119" s="9">
        <v>1960</v>
      </c>
      <c r="H119" s="9"/>
      <c r="I119" s="9">
        <v>1960</v>
      </c>
      <c r="J119" s="9"/>
    </row>
    <row r="120" spans="1:10" ht="16.5">
      <c r="A120" s="9" t="s">
        <v>261</v>
      </c>
      <c r="B120" s="9" t="s">
        <v>87</v>
      </c>
      <c r="C120" s="84" t="s">
        <v>26</v>
      </c>
      <c r="D120" s="9">
        <v>29400</v>
      </c>
      <c r="E120" s="9">
        <v>29400</v>
      </c>
      <c r="F120" s="51">
        <v>0.1</v>
      </c>
      <c r="G120" s="9">
        <v>2940</v>
      </c>
      <c r="H120" s="9"/>
      <c r="I120" s="9">
        <v>2940</v>
      </c>
      <c r="J120" s="9"/>
    </row>
    <row r="121" spans="1:10" ht="16.5">
      <c r="A121" s="9" t="s">
        <v>112</v>
      </c>
      <c r="B121" s="9" t="s">
        <v>87</v>
      </c>
      <c r="C121" s="84" t="s">
        <v>32</v>
      </c>
      <c r="D121" s="9">
        <v>9800</v>
      </c>
      <c r="E121" s="9">
        <v>9800</v>
      </c>
      <c r="F121" s="51">
        <v>0.1</v>
      </c>
      <c r="G121" s="9">
        <v>980</v>
      </c>
      <c r="H121" s="9"/>
      <c r="I121" s="9">
        <v>980</v>
      </c>
      <c r="J121" s="9"/>
    </row>
    <row r="122" spans="1:10" ht="16.5">
      <c r="A122" s="9" t="s">
        <v>262</v>
      </c>
      <c r="B122" s="9" t="s">
        <v>87</v>
      </c>
      <c r="C122" s="84" t="s">
        <v>26</v>
      </c>
      <c r="D122" s="9">
        <v>19600</v>
      </c>
      <c r="E122" s="9">
        <v>19600</v>
      </c>
      <c r="F122" s="51">
        <v>0.1</v>
      </c>
      <c r="G122" s="9">
        <v>1960</v>
      </c>
      <c r="H122" s="9"/>
      <c r="I122" s="9">
        <v>1960</v>
      </c>
      <c r="J122" s="9"/>
    </row>
    <row r="123" spans="1:10" ht="16.5">
      <c r="A123" s="9" t="s">
        <v>263</v>
      </c>
      <c r="B123" s="9" t="s">
        <v>87</v>
      </c>
      <c r="C123" s="84" t="s">
        <v>32</v>
      </c>
      <c r="D123" s="9">
        <v>9800</v>
      </c>
      <c r="E123" s="9">
        <v>9800</v>
      </c>
      <c r="F123" s="51">
        <v>0.1</v>
      </c>
      <c r="G123" s="9">
        <v>980</v>
      </c>
      <c r="H123" s="9"/>
      <c r="I123" s="9">
        <v>980</v>
      </c>
      <c r="J123" s="9"/>
    </row>
    <row r="124" spans="1:10" ht="16.5">
      <c r="A124" s="9" t="s">
        <v>264</v>
      </c>
      <c r="B124" s="9" t="s">
        <v>87</v>
      </c>
      <c r="C124" s="84" t="s">
        <v>33</v>
      </c>
      <c r="D124" s="9">
        <v>19600</v>
      </c>
      <c r="E124" s="9">
        <v>19600</v>
      </c>
      <c r="F124" s="51">
        <v>0.1</v>
      </c>
      <c r="G124" s="9">
        <v>1960</v>
      </c>
      <c r="H124" s="9"/>
      <c r="I124" s="9">
        <v>1960</v>
      </c>
      <c r="J124" s="9"/>
    </row>
    <row r="125" spans="1:10" ht="16.5">
      <c r="A125" s="9" t="s">
        <v>182</v>
      </c>
      <c r="B125" s="9" t="s">
        <v>87</v>
      </c>
      <c r="C125" s="84" t="s">
        <v>52</v>
      </c>
      <c r="D125" s="9">
        <v>39200</v>
      </c>
      <c r="E125" s="9">
        <v>39200</v>
      </c>
      <c r="F125" s="51">
        <v>0.1</v>
      </c>
      <c r="G125" s="9">
        <v>3920</v>
      </c>
      <c r="H125" s="9"/>
      <c r="I125" s="9">
        <v>3920</v>
      </c>
      <c r="J125" s="9"/>
    </row>
    <row r="126" spans="1:10" ht="16.5">
      <c r="A126" s="9" t="s">
        <v>265</v>
      </c>
      <c r="B126" s="9" t="s">
        <v>87</v>
      </c>
      <c r="C126" s="84" t="s">
        <v>43</v>
      </c>
      <c r="D126" s="9">
        <v>39200</v>
      </c>
      <c r="E126" s="9">
        <v>39200</v>
      </c>
      <c r="F126" s="51">
        <v>0.04</v>
      </c>
      <c r="G126" s="9">
        <v>1568</v>
      </c>
      <c r="H126" s="9"/>
      <c r="I126" s="9">
        <v>1568</v>
      </c>
      <c r="J126" s="9"/>
    </row>
    <row r="127" spans="1:10" ht="16.5">
      <c r="A127" s="9" t="s">
        <v>266</v>
      </c>
      <c r="B127" s="9" t="s">
        <v>87</v>
      </c>
      <c r="C127" s="84" t="s">
        <v>32</v>
      </c>
      <c r="D127" s="9">
        <v>19600</v>
      </c>
      <c r="E127" s="9">
        <v>19600</v>
      </c>
      <c r="F127" s="51">
        <v>0.1</v>
      </c>
      <c r="G127" s="9">
        <v>1960</v>
      </c>
      <c r="H127" s="9"/>
      <c r="I127" s="9">
        <v>1960</v>
      </c>
      <c r="J127" s="9"/>
    </row>
    <row r="128" spans="1:10" ht="16.5">
      <c r="A128" s="9" t="s">
        <v>267</v>
      </c>
      <c r="B128" s="9" t="s">
        <v>87</v>
      </c>
      <c r="C128" s="84" t="s">
        <v>52</v>
      </c>
      <c r="D128" s="9">
        <v>3000</v>
      </c>
      <c r="E128" s="9">
        <v>3000</v>
      </c>
      <c r="F128" s="51">
        <v>0.1</v>
      </c>
      <c r="G128" s="9">
        <v>300</v>
      </c>
      <c r="H128" s="9"/>
      <c r="I128" s="9">
        <v>300</v>
      </c>
      <c r="J128" s="9"/>
    </row>
    <row r="129" spans="1:11" ht="16.5">
      <c r="A129" s="9" t="s">
        <v>190</v>
      </c>
      <c r="B129" s="9" t="s">
        <v>87</v>
      </c>
      <c r="C129" s="98" t="s">
        <v>308</v>
      </c>
      <c r="D129" s="9">
        <v>9800</v>
      </c>
      <c r="E129" s="9">
        <v>9800</v>
      </c>
      <c r="F129" s="51">
        <v>0.1</v>
      </c>
      <c r="G129" s="9">
        <v>980</v>
      </c>
      <c r="H129" s="9"/>
      <c r="I129" s="9">
        <v>980</v>
      </c>
      <c r="J129" s="99" t="s">
        <v>311</v>
      </c>
    </row>
    <row r="130" spans="1:11" ht="16.5">
      <c r="A130" s="9" t="s">
        <v>268</v>
      </c>
      <c r="B130" s="9" t="s">
        <v>87</v>
      </c>
      <c r="C130" s="84" t="s">
        <v>36</v>
      </c>
      <c r="D130" s="9">
        <v>29400</v>
      </c>
      <c r="E130" s="9">
        <v>29400</v>
      </c>
      <c r="F130" s="51">
        <v>0.1</v>
      </c>
      <c r="G130" s="9">
        <v>2940</v>
      </c>
      <c r="H130" s="9"/>
      <c r="I130" s="9">
        <v>2940</v>
      </c>
      <c r="J130" s="9"/>
    </row>
    <row r="131" spans="1:11" ht="16.5">
      <c r="A131" s="9" t="s">
        <v>269</v>
      </c>
      <c r="B131" s="9" t="s">
        <v>87</v>
      </c>
      <c r="C131" s="84" t="s">
        <v>32</v>
      </c>
      <c r="D131" s="9">
        <v>29400</v>
      </c>
      <c r="E131" s="9">
        <v>29400</v>
      </c>
      <c r="F131" s="51">
        <v>0.1</v>
      </c>
      <c r="G131" s="9">
        <v>2940</v>
      </c>
      <c r="H131" s="9"/>
      <c r="I131" s="9">
        <v>2940</v>
      </c>
      <c r="J131" s="9"/>
    </row>
    <row r="132" spans="1:11" ht="16.5">
      <c r="A132" s="9" t="s">
        <v>270</v>
      </c>
      <c r="B132" s="9" t="s">
        <v>87</v>
      </c>
      <c r="C132" s="84" t="s">
        <v>32</v>
      </c>
      <c r="D132" s="9">
        <v>19600</v>
      </c>
      <c r="E132" s="9">
        <v>19600</v>
      </c>
      <c r="F132" s="51">
        <v>0.1</v>
      </c>
      <c r="G132" s="9">
        <v>1960</v>
      </c>
      <c r="H132" s="9"/>
      <c r="I132" s="9">
        <v>1960</v>
      </c>
      <c r="J132" s="9"/>
    </row>
    <row r="133" spans="1:11" ht="16.5">
      <c r="A133" s="9" t="s">
        <v>271</v>
      </c>
      <c r="B133" s="9" t="s">
        <v>87</v>
      </c>
      <c r="C133" s="84" t="s">
        <v>34</v>
      </c>
      <c r="D133" s="9">
        <v>29400</v>
      </c>
      <c r="E133" s="9">
        <v>29400</v>
      </c>
      <c r="F133" s="51">
        <v>0.1</v>
      </c>
      <c r="G133" s="9">
        <v>2940</v>
      </c>
      <c r="H133" s="9"/>
      <c r="I133" s="9">
        <v>2940</v>
      </c>
      <c r="J133" s="9"/>
    </row>
    <row r="134" spans="1:11" ht="16.5">
      <c r="A134" s="9" t="s">
        <v>272</v>
      </c>
      <c r="B134" s="9" t="s">
        <v>87</v>
      </c>
      <c r="C134" s="84" t="s">
        <v>34</v>
      </c>
      <c r="D134" s="9">
        <v>9800</v>
      </c>
      <c r="E134" s="9">
        <v>9800</v>
      </c>
      <c r="F134" s="51">
        <v>0.1</v>
      </c>
      <c r="G134" s="9">
        <v>980</v>
      </c>
      <c r="H134" s="9"/>
      <c r="I134" s="9">
        <v>980</v>
      </c>
      <c r="J134" s="9"/>
    </row>
    <row r="135" spans="1:11" ht="16.5">
      <c r="A135" s="9" t="s">
        <v>273</v>
      </c>
      <c r="B135" s="9" t="s">
        <v>87</v>
      </c>
      <c r="C135" s="84" t="s">
        <v>32</v>
      </c>
      <c r="D135" s="9">
        <v>9800</v>
      </c>
      <c r="E135" s="9">
        <v>9800</v>
      </c>
      <c r="F135" s="51">
        <v>0.1</v>
      </c>
      <c r="G135" s="9">
        <v>980</v>
      </c>
      <c r="H135" s="9"/>
      <c r="I135" s="9">
        <v>980</v>
      </c>
      <c r="J135" s="9"/>
    </row>
    <row r="136" spans="1:11" ht="16.5">
      <c r="A136" s="9" t="s">
        <v>274</v>
      </c>
      <c r="B136" s="9" t="s">
        <v>87</v>
      </c>
      <c r="C136" s="84" t="s">
        <v>32</v>
      </c>
      <c r="D136" s="9">
        <v>19600</v>
      </c>
      <c r="E136" s="9">
        <v>19600</v>
      </c>
      <c r="F136" s="51">
        <v>0.1</v>
      </c>
      <c r="G136" s="9">
        <v>1960</v>
      </c>
      <c r="H136" s="9"/>
      <c r="I136" s="9">
        <v>1960</v>
      </c>
      <c r="J136" s="9"/>
    </row>
    <row r="137" spans="1:11" ht="16.5">
      <c r="A137" s="9" t="s">
        <v>203</v>
      </c>
      <c r="B137" s="9" t="s">
        <v>87</v>
      </c>
      <c r="C137" s="98" t="s">
        <v>32</v>
      </c>
      <c r="D137" s="9">
        <v>19600</v>
      </c>
      <c r="E137" s="9">
        <v>19600</v>
      </c>
      <c r="F137" s="51">
        <v>0.1</v>
      </c>
      <c r="G137" s="9">
        <v>1960</v>
      </c>
      <c r="H137" s="9"/>
      <c r="I137" s="9">
        <v>1960</v>
      </c>
      <c r="J137" s="9"/>
    </row>
    <row r="138" spans="1:11" ht="16.5">
      <c r="A138" s="9" t="s">
        <v>275</v>
      </c>
      <c r="B138" s="9" t="s">
        <v>87</v>
      </c>
      <c r="C138" s="98" t="s">
        <v>36</v>
      </c>
      <c r="D138" s="9">
        <v>19600</v>
      </c>
      <c r="E138" s="9">
        <v>19600</v>
      </c>
      <c r="F138" s="51">
        <v>0.1</v>
      </c>
      <c r="G138" s="9">
        <v>1960</v>
      </c>
      <c r="H138" s="9"/>
      <c r="I138" s="9">
        <v>1960</v>
      </c>
      <c r="J138" s="9"/>
    </row>
    <row r="139" spans="1:11" s="86" customFormat="1" ht="216">
      <c r="A139" s="92" t="s">
        <v>276</v>
      </c>
      <c r="B139" s="92" t="s">
        <v>87</v>
      </c>
      <c r="C139" s="102" t="s">
        <v>306</v>
      </c>
      <c r="D139" s="92">
        <v>19600</v>
      </c>
      <c r="E139" s="92">
        <v>19600</v>
      </c>
      <c r="F139" s="85">
        <v>0.04</v>
      </c>
      <c r="G139" s="92">
        <v>784</v>
      </c>
      <c r="H139" s="92"/>
      <c r="I139" s="92">
        <v>784</v>
      </c>
      <c r="J139" s="103" t="s">
        <v>301</v>
      </c>
      <c r="K139" s="87" t="s">
        <v>312</v>
      </c>
    </row>
    <row r="140" spans="1:11" s="86" customFormat="1" ht="16.5">
      <c r="A140" s="92" t="s">
        <v>226</v>
      </c>
      <c r="B140" s="92" t="s">
        <v>87</v>
      </c>
      <c r="C140" s="102" t="s">
        <v>306</v>
      </c>
      <c r="D140" s="92">
        <v>19600</v>
      </c>
      <c r="E140" s="92">
        <v>19600</v>
      </c>
      <c r="F140" s="85">
        <v>0.04</v>
      </c>
      <c r="G140" s="92">
        <v>784</v>
      </c>
      <c r="H140" s="92"/>
      <c r="I140" s="92">
        <v>784</v>
      </c>
      <c r="J140" s="103" t="s">
        <v>301</v>
      </c>
    </row>
    <row r="141" spans="1:11" s="86" customFormat="1" ht="16.5">
      <c r="A141" s="92" t="s">
        <v>277</v>
      </c>
      <c r="B141" s="92" t="s">
        <v>87</v>
      </c>
      <c r="C141" s="102" t="s">
        <v>307</v>
      </c>
      <c r="D141" s="92">
        <v>29400</v>
      </c>
      <c r="E141" s="92">
        <v>29400</v>
      </c>
      <c r="F141" s="85">
        <v>0.04</v>
      </c>
      <c r="G141" s="92">
        <v>1176</v>
      </c>
      <c r="H141" s="92"/>
      <c r="I141" s="92">
        <v>1176</v>
      </c>
      <c r="J141" s="103" t="s">
        <v>302</v>
      </c>
    </row>
    <row r="142" spans="1:11" ht="16.5">
      <c r="A142" s="9" t="s">
        <v>278</v>
      </c>
      <c r="B142" s="9" t="s">
        <v>87</v>
      </c>
      <c r="C142" s="98" t="s">
        <v>26</v>
      </c>
      <c r="D142" s="9">
        <v>19600</v>
      </c>
      <c r="E142" s="9">
        <v>19600</v>
      </c>
      <c r="F142" s="51">
        <v>0.1</v>
      </c>
      <c r="G142" s="9">
        <v>1960</v>
      </c>
      <c r="H142" s="9"/>
      <c r="I142" s="9">
        <v>1960</v>
      </c>
      <c r="J142" s="9"/>
    </row>
    <row r="143" spans="1:11" ht="16.5">
      <c r="A143" s="9" t="s">
        <v>279</v>
      </c>
      <c r="B143" s="9" t="s">
        <v>87</v>
      </c>
      <c r="C143" s="98" t="s">
        <v>26</v>
      </c>
      <c r="D143" s="9">
        <v>19600</v>
      </c>
      <c r="E143" s="9">
        <v>19600</v>
      </c>
      <c r="F143" s="51">
        <v>0.1</v>
      </c>
      <c r="G143" s="9">
        <v>1960</v>
      </c>
      <c r="H143" s="9"/>
      <c r="I143" s="9">
        <v>1960</v>
      </c>
      <c r="J143" s="9"/>
    </row>
    <row r="144" spans="1:11" ht="16.5">
      <c r="A144" s="9" t="s">
        <v>280</v>
      </c>
      <c r="B144" s="9" t="s">
        <v>87</v>
      </c>
      <c r="C144" s="98" t="s">
        <v>33</v>
      </c>
      <c r="D144" s="9">
        <v>19600</v>
      </c>
      <c r="E144" s="9">
        <v>19600</v>
      </c>
      <c r="F144" s="51">
        <v>0.1</v>
      </c>
      <c r="G144" s="9">
        <v>1960</v>
      </c>
      <c r="H144" s="9"/>
      <c r="I144" s="9">
        <v>1960</v>
      </c>
      <c r="J144" s="9"/>
    </row>
    <row r="145" spans="1:14" ht="40.5">
      <c r="A145" s="9" t="s">
        <v>281</v>
      </c>
      <c r="B145" s="9" t="s">
        <v>87</v>
      </c>
      <c r="C145" s="98" t="s">
        <v>303</v>
      </c>
      <c r="D145" s="9">
        <v>19600</v>
      </c>
      <c r="E145" s="9">
        <v>19600</v>
      </c>
      <c r="F145" s="51">
        <v>0.1</v>
      </c>
      <c r="G145" s="9">
        <v>1960</v>
      </c>
      <c r="H145" s="9"/>
      <c r="I145" s="9">
        <v>1960</v>
      </c>
      <c r="J145" s="104" t="s">
        <v>304</v>
      </c>
    </row>
    <row r="146" spans="1:14" s="86" customFormat="1" ht="16.5">
      <c r="A146" s="92" t="s">
        <v>282</v>
      </c>
      <c r="B146" s="92" t="s">
        <v>87</v>
      </c>
      <c r="C146" s="102" t="s">
        <v>307</v>
      </c>
      <c r="D146" s="92">
        <v>58800</v>
      </c>
      <c r="E146" s="92">
        <v>58800</v>
      </c>
      <c r="F146" s="85">
        <v>0.04</v>
      </c>
      <c r="G146" s="92">
        <v>2352</v>
      </c>
      <c r="H146" s="92"/>
      <c r="I146" s="92">
        <v>2352</v>
      </c>
      <c r="J146" s="103" t="s">
        <v>305</v>
      </c>
    </row>
    <row r="147" spans="1:14" ht="16.5">
      <c r="A147" s="9" t="s">
        <v>283</v>
      </c>
      <c r="B147" s="9" t="s">
        <v>87</v>
      </c>
      <c r="C147" s="98" t="s">
        <v>36</v>
      </c>
      <c r="D147" s="9">
        <v>29400</v>
      </c>
      <c r="E147" s="9">
        <v>29400</v>
      </c>
      <c r="F147" s="51">
        <v>0.1</v>
      </c>
      <c r="G147" s="9">
        <v>2940</v>
      </c>
      <c r="H147" s="9"/>
      <c r="I147" s="9">
        <v>2940</v>
      </c>
      <c r="J147" s="9"/>
    </row>
    <row r="148" spans="1:14" ht="16.5">
      <c r="A148" s="9" t="s">
        <v>284</v>
      </c>
      <c r="B148" s="9" t="s">
        <v>87</v>
      </c>
      <c r="C148" s="84" t="s">
        <v>43</v>
      </c>
      <c r="D148" s="9">
        <v>9800</v>
      </c>
      <c r="E148" s="9">
        <v>9800</v>
      </c>
      <c r="F148" s="51">
        <v>0.1</v>
      </c>
      <c r="G148" s="9">
        <v>980</v>
      </c>
      <c r="H148" s="9"/>
      <c r="I148" s="9">
        <v>980</v>
      </c>
      <c r="J148" s="9"/>
    </row>
    <row r="150" spans="1:14" ht="20.25">
      <c r="A150" s="105" t="s">
        <v>313</v>
      </c>
    </row>
    <row r="151" spans="1:14" ht="14.25" customHeight="1" thickBot="1">
      <c r="A151" s="147" t="s">
        <v>213</v>
      </c>
      <c r="B151" s="147"/>
      <c r="C151" s="147"/>
      <c r="D151" s="147"/>
      <c r="E151" s="147"/>
      <c r="F151" s="147"/>
      <c r="G151" s="147"/>
      <c r="H151" s="147"/>
      <c r="I151" s="147"/>
      <c r="J151" s="147"/>
      <c r="K151" s="147"/>
      <c r="L151" s="147"/>
      <c r="M151" s="147"/>
      <c r="N151" s="147"/>
    </row>
    <row r="152" spans="1:14" ht="24.75">
      <c r="A152" s="63" t="s">
        <v>214</v>
      </c>
      <c r="B152" s="64" t="s">
        <v>215</v>
      </c>
      <c r="C152" s="64" t="s">
        <v>216</v>
      </c>
      <c r="D152" s="64" t="s">
        <v>217</v>
      </c>
      <c r="E152" s="64" t="s">
        <v>218</v>
      </c>
      <c r="F152" s="64" t="s">
        <v>219</v>
      </c>
      <c r="G152" s="65" t="s">
        <v>220</v>
      </c>
      <c r="H152" s="66" t="s">
        <v>221</v>
      </c>
      <c r="I152" s="66" t="s">
        <v>222</v>
      </c>
      <c r="J152" s="66" t="s">
        <v>223</v>
      </c>
      <c r="K152" s="67" t="s">
        <v>224</v>
      </c>
      <c r="L152" s="68" t="s">
        <v>11</v>
      </c>
      <c r="M152" s="69"/>
      <c r="N152" s="69"/>
    </row>
    <row r="153" spans="1:14" s="117" customFormat="1" ht="36.75">
      <c r="A153" s="148" t="s">
        <v>225</v>
      </c>
      <c r="B153" s="17" t="s">
        <v>226</v>
      </c>
      <c r="C153" s="106" t="s">
        <v>227</v>
      </c>
      <c r="D153" s="107">
        <v>38000</v>
      </c>
      <c r="E153" s="108">
        <f>6700*2+3254.35</f>
        <v>16654.349999999999</v>
      </c>
      <c r="F153" s="109">
        <f>(38000-6700*2)*16.71%</f>
        <v>4110.66</v>
      </c>
      <c r="G153" s="110">
        <f>D153-E153-F153</f>
        <v>17234.990000000002</v>
      </c>
      <c r="H153" s="111">
        <f>G153/D153</f>
        <v>0.45355236842105268</v>
      </c>
      <c r="I153" s="112">
        <v>38000</v>
      </c>
      <c r="J153" s="113" t="s">
        <v>228</v>
      </c>
      <c r="K153" s="114">
        <f>IF(H153&gt;=55%,5%,IF(H153&gt;=50%,4.5%,IF(H153&gt;=45%,4%,IF(H153&gt;=40%,3.5%,IF(H153&gt;=35%,3%,IF(H153&gt;=30%,2.5%,IF(H153&gt;=25%,2%,IF(H153&gt;=20%,1.5%,IF(H153&gt;=15%,1%,IF(H153&gt;=10%,0.5%,0))))))))))</f>
        <v>0.04</v>
      </c>
      <c r="L153" s="115">
        <f>ROUND(I153*K153+2*200,0)</f>
        <v>1920</v>
      </c>
      <c r="M153" s="60" t="s">
        <v>209</v>
      </c>
      <c r="N153" s="116"/>
    </row>
    <row r="154" spans="1:14" s="117" customFormat="1" ht="36.75">
      <c r="A154" s="148"/>
      <c r="B154" s="17" t="s">
        <v>107</v>
      </c>
      <c r="C154" s="106" t="s">
        <v>229</v>
      </c>
      <c r="D154" s="107">
        <v>21000</v>
      </c>
      <c r="E154" s="108">
        <f>6700+2540.48</f>
        <v>9240.48</v>
      </c>
      <c r="F154" s="109">
        <f>(21000-6700)*16.71%</f>
        <v>2389.5300000000002</v>
      </c>
      <c r="G154" s="110">
        <f>D154-E154-F154</f>
        <v>9369.99</v>
      </c>
      <c r="H154" s="111">
        <f>G154/D154</f>
        <v>0.44618999999999998</v>
      </c>
      <c r="I154" s="112">
        <v>21000</v>
      </c>
      <c r="J154" s="113" t="s">
        <v>228</v>
      </c>
      <c r="K154" s="114">
        <f>IF(H154&gt;=55%,5%,IF(H154&gt;=50%,4.5%,IF(H154&gt;=45%,4%,IF(H154&gt;=40%,3.5%,IF(H154&gt;=35%,3%,IF(H154&gt;=30%,2.5%,IF(H154&gt;=25%,2%,IF(H154&gt;=20%,1.5%,IF(H154&gt;=15%,1%,IF(H154&gt;=10%,0.5%,0))))))))))</f>
        <v>3.5000000000000003E-2</v>
      </c>
      <c r="L154" s="115">
        <f>ROUND(I154*K154+200,0)</f>
        <v>935</v>
      </c>
      <c r="M154" s="60" t="s">
        <v>115</v>
      </c>
      <c r="N154" s="116"/>
    </row>
    <row r="155" spans="1:14" s="117" customFormat="1" ht="36.75">
      <c r="A155" s="148"/>
      <c r="B155" s="118" t="s">
        <v>230</v>
      </c>
      <c r="C155" s="106" t="s">
        <v>229</v>
      </c>
      <c r="D155" s="107">
        <v>20000</v>
      </c>
      <c r="E155" s="108">
        <f>6700+4941.43/2</f>
        <v>9170.7150000000001</v>
      </c>
      <c r="F155" s="109">
        <f>(20000-6700)*16.71%</f>
        <v>2222.4299999999998</v>
      </c>
      <c r="G155" s="110">
        <f>D155-E155-F155</f>
        <v>8606.8549999999996</v>
      </c>
      <c r="H155" s="111">
        <f>G155/D155</f>
        <v>0.43034275</v>
      </c>
      <c r="I155" s="119">
        <v>20000</v>
      </c>
      <c r="J155" s="113" t="s">
        <v>228</v>
      </c>
      <c r="K155" s="114">
        <f>IF(H155&gt;=55%,5%,IF(H155&gt;=50%,4.5%,IF(H155&gt;=45%,4%,IF(H155&gt;=40%,3.5%,IF(H155&gt;=35%,3%,IF(H155&gt;=30%,2.5%,IF(H155&gt;=25%,2%,IF(H155&gt;=20%,1.5%,IF(H155&gt;=15%,1%,IF(H155&gt;=10%,0.5%,0))))))))))</f>
        <v>3.5000000000000003E-2</v>
      </c>
      <c r="L155" s="115">
        <f>ROUND(I155*K155+200,0)</f>
        <v>900</v>
      </c>
      <c r="M155" s="120" t="s">
        <v>59</v>
      </c>
      <c r="N155" s="121"/>
    </row>
    <row r="156" spans="1:14" s="117" customFormat="1" ht="36">
      <c r="A156" s="148"/>
      <c r="B156" s="118" t="s">
        <v>231</v>
      </c>
      <c r="C156" s="106" t="s">
        <v>232</v>
      </c>
      <c r="D156" s="107">
        <v>70800</v>
      </c>
      <c r="E156" s="108">
        <f>6700*4+3219.77+1000*4*2</f>
        <v>38019.770000000004</v>
      </c>
      <c r="F156" s="109">
        <f>(70800-6700*4)*16.71%</f>
        <v>7352.4</v>
      </c>
      <c r="G156" s="110">
        <f>D156-E156-F156</f>
        <v>25427.829999999994</v>
      </c>
      <c r="H156" s="111">
        <f>G156/D156</f>
        <v>0.35915014124293776</v>
      </c>
      <c r="I156" s="119">
        <v>70800</v>
      </c>
      <c r="J156" s="113" t="s">
        <v>228</v>
      </c>
      <c r="K156" s="114">
        <f>IF(H156&gt;=55%,5%,IF(H156&gt;=50%,4.5%,IF(H156&gt;=45%,4%,IF(H156&gt;=40%,3.5%,IF(H156&gt;=35%,3%,IF(H156&gt;=30%,2.5%,IF(H156&gt;=25%,2%,IF(H156&gt;=20%,1.5%,IF(H156&gt;=15%,1%,IF(H156&gt;=10%,0.5%,0))))))))))</f>
        <v>0.03</v>
      </c>
      <c r="L156" s="115">
        <f>ROUND(I156*K156+4*200,0)</f>
        <v>2924</v>
      </c>
      <c r="M156" s="60" t="s">
        <v>64</v>
      </c>
      <c r="N156" s="116"/>
    </row>
    <row r="157" spans="1:14" s="117" customFormat="1" ht="36.75">
      <c r="A157" s="149"/>
      <c r="B157" s="118" t="s">
        <v>233</v>
      </c>
      <c r="C157" s="106" t="s">
        <v>227</v>
      </c>
      <c r="D157" s="107">
        <v>36000</v>
      </c>
      <c r="E157" s="108">
        <f>6700*2+1939.05</f>
        <v>15339.05</v>
      </c>
      <c r="F157" s="109">
        <f>(36000-6700*2)*16.71%</f>
        <v>3776.46</v>
      </c>
      <c r="G157" s="110">
        <f>D157-E157-F157</f>
        <v>16884.490000000002</v>
      </c>
      <c r="H157" s="111">
        <f>G157/D157</f>
        <v>0.46901361111111117</v>
      </c>
      <c r="I157" s="122">
        <v>36000</v>
      </c>
      <c r="J157" s="113" t="s">
        <v>228</v>
      </c>
      <c r="K157" s="114">
        <f>IF(H157&gt;=55%,5%,IF(H157&gt;=50%,4.5%,IF(H157&gt;=45%,4%,IF(H157&gt;=40%,3.5%,IF(H157&gt;=35%,3%,IF(H157&gt;=30%,2.5%,IF(H157&gt;=25%,2%,IF(H157&gt;=20%,1.5%,IF(H157&gt;=15%,1%,IF(H157&gt;=10%,0.5%,0))))))))))</f>
        <v>0.04</v>
      </c>
      <c r="L157" s="115">
        <f>ROUND(I157*K157+2*200,0)</f>
        <v>1840</v>
      </c>
      <c r="M157" s="60" t="s">
        <v>209</v>
      </c>
      <c r="N157" s="121"/>
    </row>
    <row r="158" spans="1:14" ht="14.25" thickBot="1">
      <c r="A158" s="150"/>
      <c r="B158" s="70" t="s">
        <v>234</v>
      </c>
      <c r="C158" s="71"/>
      <c r="D158" s="71"/>
      <c r="E158" s="71"/>
      <c r="F158" s="71"/>
      <c r="G158" s="71"/>
      <c r="H158" s="72"/>
      <c r="I158" s="73"/>
      <c r="J158" s="74"/>
      <c r="K158" s="72"/>
      <c r="L158" s="75">
        <f>SUM(L153:L157)</f>
        <v>8519</v>
      </c>
      <c r="M158" s="69"/>
      <c r="N158" s="69"/>
    </row>
    <row r="159" spans="1:14" ht="14.25" thickBot="1">
      <c r="A159" s="76" t="s">
        <v>235</v>
      </c>
      <c r="B159" s="77"/>
      <c r="C159" s="77"/>
      <c r="D159" s="77"/>
      <c r="E159" s="77"/>
      <c r="F159" s="77"/>
      <c r="G159" s="77"/>
      <c r="H159" s="77"/>
      <c r="I159" s="77"/>
      <c r="J159" s="77"/>
      <c r="K159" s="77"/>
      <c r="L159" s="78"/>
      <c r="M159" s="77"/>
      <c r="N159" s="77"/>
    </row>
    <row r="160" spans="1:14" ht="24.75">
      <c r="A160" s="63" t="s">
        <v>214</v>
      </c>
      <c r="B160" s="64" t="s">
        <v>215</v>
      </c>
      <c r="C160" s="64" t="s">
        <v>216</v>
      </c>
      <c r="D160" s="64" t="s">
        <v>217</v>
      </c>
      <c r="E160" s="64" t="s">
        <v>218</v>
      </c>
      <c r="F160" s="64" t="s">
        <v>219</v>
      </c>
      <c r="G160" s="65" t="s">
        <v>220</v>
      </c>
      <c r="H160" s="64" t="s">
        <v>221</v>
      </c>
      <c r="I160" s="64" t="s">
        <v>222</v>
      </c>
      <c r="J160" s="64" t="s">
        <v>223</v>
      </c>
      <c r="K160" s="79" t="s">
        <v>224</v>
      </c>
      <c r="L160" s="80" t="s">
        <v>11</v>
      </c>
      <c r="M160" s="81"/>
      <c r="N160" s="81"/>
    </row>
    <row r="161" spans="1:14" s="117" customFormat="1" ht="24">
      <c r="A161" s="151" t="s">
        <v>225</v>
      </c>
      <c r="B161" s="17" t="s">
        <v>236</v>
      </c>
      <c r="C161" s="61" t="s">
        <v>111</v>
      </c>
      <c r="D161" s="123">
        <v>41160</v>
      </c>
      <c r="E161" s="108"/>
      <c r="F161" s="124"/>
      <c r="G161" s="125"/>
      <c r="H161" s="126"/>
      <c r="I161" s="127">
        <v>41160</v>
      </c>
      <c r="J161" s="113" t="s">
        <v>228</v>
      </c>
      <c r="K161" s="128">
        <v>0.1</v>
      </c>
      <c r="L161" s="129">
        <f>ROUND(I161*K161,0)</f>
        <v>4116</v>
      </c>
      <c r="M161" s="130" t="s">
        <v>237</v>
      </c>
      <c r="N161" s="131"/>
    </row>
    <row r="162" spans="1:14" s="117" customFormat="1" ht="24">
      <c r="A162" s="152"/>
      <c r="B162" s="17" t="s">
        <v>236</v>
      </c>
      <c r="C162" s="61" t="s">
        <v>206</v>
      </c>
      <c r="D162" s="123">
        <v>41160</v>
      </c>
      <c r="E162" s="132"/>
      <c r="F162" s="133"/>
      <c r="G162" s="134"/>
      <c r="H162" s="135"/>
      <c r="I162" s="136">
        <v>41160</v>
      </c>
      <c r="J162" s="113" t="s">
        <v>228</v>
      </c>
      <c r="K162" s="128">
        <v>0.04</v>
      </c>
      <c r="L162" s="137">
        <f>ROUND(I162*K162,0)</f>
        <v>1646</v>
      </c>
      <c r="M162" s="138"/>
      <c r="N162" s="138"/>
    </row>
    <row r="163" spans="1:14" s="117" customFormat="1" ht="14.25" thickBot="1">
      <c r="A163" s="153"/>
      <c r="B163" s="139" t="s">
        <v>234</v>
      </c>
      <c r="C163" s="140"/>
      <c r="D163" s="140"/>
      <c r="E163" s="140"/>
      <c r="F163" s="140"/>
      <c r="G163" s="140"/>
      <c r="H163" s="140"/>
      <c r="I163" s="140"/>
      <c r="J163" s="140"/>
      <c r="K163" s="141"/>
      <c r="L163" s="142">
        <f>L162-L161</f>
        <v>-2470</v>
      </c>
      <c r="M163" s="138"/>
      <c r="N163" s="138"/>
    </row>
  </sheetData>
  <mergeCells count="12">
    <mergeCell ref="A51:I51"/>
    <mergeCell ref="A52:I52"/>
    <mergeCell ref="A4:A50"/>
    <mergeCell ref="A2:C2"/>
    <mergeCell ref="A1:D1"/>
    <mergeCell ref="A151:N151"/>
    <mergeCell ref="A153:A158"/>
    <mergeCell ref="A161:A163"/>
    <mergeCell ref="C89:C90"/>
    <mergeCell ref="A89:A90"/>
    <mergeCell ref="B89:B90"/>
    <mergeCell ref="D89:D90"/>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绩效</vt:lpstr>
      <vt:lpstr>销售提成4月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dc:creator>
  <cp:lastModifiedBy>gaoj</cp:lastModifiedBy>
  <dcterms:created xsi:type="dcterms:W3CDTF">2017-09-25T02:32:25Z</dcterms:created>
  <dcterms:modified xsi:type="dcterms:W3CDTF">2020-05-29T06:32:24Z</dcterms:modified>
</cp:coreProperties>
</file>