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oj\Desktop\绩效通报\"/>
    </mc:Choice>
  </mc:AlternateContent>
  <bookViews>
    <workbookView xWindow="0" yWindow="0" windowWidth="22560" windowHeight="11145"/>
  </bookViews>
  <sheets>
    <sheet name="绩效" sheetId="1" r:id="rId1"/>
    <sheet name="销售提成7月" sheetId="2" r:id="rId2"/>
  </sheets>
  <definedNames>
    <definedName name="_xlnm._FilterDatabase" localSheetId="1" hidden="1">销售提成7月!$C$20:$C$43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2" l="1"/>
  <c r="E67" i="2"/>
  <c r="G67" i="2" s="1"/>
  <c r="H67" i="2" s="1"/>
  <c r="K67" i="2" s="1"/>
  <c r="L67" i="2" s="1"/>
  <c r="F66" i="2"/>
  <c r="G66" i="2" s="1"/>
  <c r="H66" i="2" s="1"/>
  <c r="K66" i="2" s="1"/>
  <c r="L66" i="2" s="1"/>
  <c r="F64" i="2"/>
  <c r="E64" i="2"/>
  <c r="G64" i="2" s="1"/>
  <c r="H64" i="2" s="1"/>
  <c r="K64" i="2" s="1"/>
  <c r="L64" i="2" s="1"/>
  <c r="F63" i="2"/>
  <c r="G63" i="2" s="1"/>
  <c r="H63" i="2" s="1"/>
  <c r="K63" i="2" s="1"/>
  <c r="L63" i="2" s="1"/>
  <c r="E63" i="2"/>
  <c r="F61" i="2"/>
  <c r="E61" i="2"/>
  <c r="G61" i="2" s="1"/>
  <c r="H61" i="2" s="1"/>
  <c r="K61" i="2" s="1"/>
  <c r="L61" i="2" s="1"/>
  <c r="E60" i="2"/>
  <c r="F60" i="2" s="1"/>
  <c r="G60" i="2" s="1"/>
  <c r="H60" i="2" s="1"/>
  <c r="K60" i="2" s="1"/>
  <c r="L60" i="2" s="1"/>
  <c r="E35" i="2"/>
  <c r="L68" i="2" l="1"/>
  <c r="L62" i="2"/>
  <c r="L65" i="2"/>
  <c r="L69" i="2" l="1"/>
  <c r="C19" i="2" l="1"/>
</calcChain>
</file>

<file path=xl/sharedStrings.xml><?xml version="1.0" encoding="utf-8"?>
<sst xmlns="http://schemas.openxmlformats.org/spreadsheetml/2006/main" count="327" uniqueCount="242">
  <si>
    <t>奖励</t>
    <phoneticPr fontId="1" type="noConversion"/>
  </si>
  <si>
    <t>处罚</t>
    <phoneticPr fontId="1" type="noConversion"/>
  </si>
  <si>
    <t>姓名</t>
    <phoneticPr fontId="1" type="noConversion"/>
  </si>
  <si>
    <t>说明</t>
    <phoneticPr fontId="1" type="noConversion"/>
  </si>
  <si>
    <t>签署人</t>
    <phoneticPr fontId="1" type="noConversion"/>
  </si>
  <si>
    <t>客户名称</t>
    <phoneticPr fontId="1" type="noConversion"/>
  </si>
  <si>
    <t>合同额</t>
    <phoneticPr fontId="1" type="noConversion"/>
  </si>
  <si>
    <t>本次回款额</t>
    <phoneticPr fontId="1" type="noConversion"/>
  </si>
  <si>
    <t>暂扣金额（25%）</t>
  </si>
  <si>
    <t>应发放金额（75%）</t>
  </si>
  <si>
    <t>单位：元</t>
    <phoneticPr fontId="1" type="noConversion"/>
  </si>
  <si>
    <t>提成比例</t>
    <phoneticPr fontId="1" type="noConversion"/>
  </si>
  <si>
    <r>
      <rPr>
        <b/>
        <sz val="10"/>
        <rFont val="宋体"/>
        <family val="3"/>
        <charset val="134"/>
      </rPr>
      <t>提成金额</t>
    </r>
  </si>
  <si>
    <t>大区名称</t>
    <phoneticPr fontId="8" type="noConversion"/>
  </si>
  <si>
    <t>姓名</t>
    <phoneticPr fontId="8" type="noConversion"/>
  </si>
  <si>
    <t>备注</t>
    <phoneticPr fontId="8" type="noConversion"/>
  </si>
  <si>
    <t>服务运营体系</t>
    <phoneticPr fontId="1" type="noConversion"/>
  </si>
  <si>
    <t>摘要</t>
    <phoneticPr fontId="1" type="noConversion"/>
  </si>
  <si>
    <t>长天</t>
    <phoneticPr fontId="1" type="noConversion"/>
  </si>
  <si>
    <t>徐欣</t>
  </si>
  <si>
    <t>杨小莉</t>
  </si>
  <si>
    <t>艾航航</t>
  </si>
  <si>
    <t>刘朝娣</t>
  </si>
  <si>
    <t>武彦勇</t>
  </si>
  <si>
    <t>刘希鑫</t>
  </si>
  <si>
    <t>魏宝吟</t>
  </si>
  <si>
    <t>杜旭煌</t>
  </si>
  <si>
    <t>胡逍</t>
  </si>
  <si>
    <t>毛活文</t>
  </si>
  <si>
    <t>张宏杉</t>
  </si>
  <si>
    <t>王发</t>
  </si>
  <si>
    <t>李医霞</t>
  </si>
  <si>
    <t>景盼盼</t>
  </si>
  <si>
    <t>张超</t>
  </si>
  <si>
    <t>刘伟平</t>
  </si>
  <si>
    <t>许岩</t>
  </si>
  <si>
    <t>张锦</t>
  </si>
  <si>
    <t>发放明细</t>
    <phoneticPr fontId="1" type="noConversion"/>
  </si>
  <si>
    <t>小计</t>
  </si>
  <si>
    <t>本月发放金额</t>
    <phoneticPr fontId="8" type="noConversion"/>
  </si>
  <si>
    <t>企业污染源自动监控远程值守服务</t>
  </si>
  <si>
    <t>王超</t>
  </si>
  <si>
    <t>王志文</t>
  </si>
  <si>
    <t>王国帅</t>
  </si>
  <si>
    <t>唐欢龙</t>
  </si>
  <si>
    <t>何帮业</t>
  </si>
  <si>
    <t>刘晋</t>
  </si>
  <si>
    <t>段尧</t>
  </si>
  <si>
    <t>陈媚</t>
  </si>
  <si>
    <t>李红燕</t>
  </si>
  <si>
    <t>郭攀</t>
  </si>
  <si>
    <t>孟令雨</t>
  </si>
  <si>
    <t>温鑫朝</t>
  </si>
  <si>
    <t>王佑元</t>
  </si>
  <si>
    <t>樊建强</t>
  </si>
  <si>
    <t>王丽娜</t>
  </si>
  <si>
    <t>马涛</t>
  </si>
  <si>
    <t>陈磊</t>
  </si>
  <si>
    <t>李升博</t>
  </si>
  <si>
    <t>黄茹伟</t>
  </si>
  <si>
    <t>刘跃</t>
  </si>
  <si>
    <t>黄于明</t>
  </si>
  <si>
    <t>姚键</t>
  </si>
  <si>
    <t>刘瑜</t>
  </si>
  <si>
    <t>冯烈俊</t>
  </si>
  <si>
    <t>孙兆平</t>
  </si>
  <si>
    <t>谢章成</t>
  </si>
  <si>
    <t>方耀辉</t>
  </si>
  <si>
    <t>林泽锋</t>
  </si>
  <si>
    <t>张鹏博</t>
  </si>
  <si>
    <t>陆兴福</t>
  </si>
  <si>
    <t>李超</t>
  </si>
  <si>
    <t>吴明</t>
  </si>
  <si>
    <t>张良</t>
  </si>
  <si>
    <t>刘祥辉</t>
  </si>
  <si>
    <t>刘宁</t>
  </si>
  <si>
    <t>何柳毅</t>
  </si>
  <si>
    <t>贺浩</t>
  </si>
  <si>
    <t>张文博</t>
  </si>
  <si>
    <t>田仁徳</t>
  </si>
  <si>
    <t>高星</t>
  </si>
  <si>
    <t>居晋芳</t>
  </si>
  <si>
    <t>贺子明</t>
  </si>
  <si>
    <t>兀军辉</t>
  </si>
  <si>
    <t>卢培磊</t>
  </si>
  <si>
    <t>杨浩</t>
  </si>
  <si>
    <t>陈默</t>
  </si>
  <si>
    <t>梁容</t>
  </si>
  <si>
    <t>谢静钰</t>
  </si>
  <si>
    <t>袁国欣</t>
  </si>
  <si>
    <t>服务项目合格</t>
  </si>
  <si>
    <t>李红燕</t>
    <phoneticPr fontId="7" type="noConversion"/>
  </si>
  <si>
    <t>刘希鑫</t>
    <phoneticPr fontId="7" type="noConversion"/>
  </si>
  <si>
    <t>毛活文</t>
    <phoneticPr fontId="7" type="noConversion"/>
  </si>
  <si>
    <t>林熙</t>
    <phoneticPr fontId="7" type="noConversion"/>
  </si>
  <si>
    <t>王超</t>
    <phoneticPr fontId="7" type="noConversion"/>
  </si>
  <si>
    <t>王志文</t>
    <phoneticPr fontId="7" type="noConversion"/>
  </si>
  <si>
    <t>陕西长天环保科技有限公司</t>
  </si>
  <si>
    <t>毛杰</t>
  </si>
  <si>
    <t>陈磊1</t>
  </si>
  <si>
    <t>秦喜红</t>
  </si>
  <si>
    <t>高磊</t>
  </si>
  <si>
    <t>李志兵</t>
  </si>
  <si>
    <t>庄丹凤</t>
  </si>
  <si>
    <t>纪广</t>
  </si>
  <si>
    <t>李璐</t>
  </si>
  <si>
    <t>卞欢</t>
  </si>
  <si>
    <t>宋雪迎</t>
  </si>
  <si>
    <t>李惠惠</t>
  </si>
  <si>
    <t>26周周报未提交</t>
  </si>
  <si>
    <t>服务项目合格+100；垃圾焚烧推广对接人+200</t>
  </si>
  <si>
    <t>山东、河北排查表问题以及通讯问题处理及时，对待工作认真负责得到用户一致认可，需要增加外出锻炼提高自信。</t>
  </si>
  <si>
    <t>能够带领天津区域同事开展相关工作，技术精湛、服务意识强。经常加班加点完成用户需求。予以表扬，希望再接再厉+200。服务项目合格+290</t>
  </si>
  <si>
    <t>企业驻地服务工作认真，工作时间外也能保持用户需求及时响应，对待工作有责任心，对待用户有耐心，对待大区同事有爱心。能做到“我知、你知、大家知”。予以奖励200。服务项目合格+80</t>
  </si>
  <si>
    <t>服务项目合格+200；垃圾焚烧推广对接人+200</t>
  </si>
  <si>
    <t>服务项目合格+200；培训考核不合格-50</t>
  </si>
  <si>
    <t>垃圾焚烧推广对接人+200；培训考核不合格-50</t>
  </si>
  <si>
    <t>服务项目合格（另补上个月扣错的）</t>
  </si>
  <si>
    <t>配合大区做好企业、环保局用户服务，为服务推广起到一定贡献+200；培训考核不合格-50</t>
  </si>
  <si>
    <t>工作辛苦，常加班加点，指导新员工完成一些基础工作和涉税平台工作+200，服务项目合格+210</t>
  </si>
  <si>
    <t>服务项目合格+180；培训考核不合格-50</t>
  </si>
  <si>
    <t>本月地区人员短缺，中央督察导致加班工作量剧增的情况下，保质保量完成工作。半年总结工作中提出了有效建议，帮助改善片区工作。</t>
  </si>
  <si>
    <t>本月督察工作组配套工作及国发迁移上云等繁重工作中，保质保量完成各项交付工作，成效显著+300。服务项目合格+190</t>
  </si>
  <si>
    <t xml:space="preserve"> 服务项目合格</t>
  </si>
  <si>
    <t>配合宜春现场检查，提供技术支持意见，帮助落实案件的处罚，成效显著。同时利用业余时间为宜春地区指定政策制度提供有效的技术意见，团队协作配合精神值得肯定+300。 服务项目合格+190</t>
  </si>
  <si>
    <t>本月查处水务公司不正当运维案件一起，成效显著。</t>
  </si>
  <si>
    <t>积极钻研业务，努力学习考取运维资格证书，同时不耽误本职工作，值得肯定+200。服务项目合格+70</t>
  </si>
  <si>
    <t>服务项目合格+250；培训考核不合格-50</t>
  </si>
  <si>
    <t>鄂州驻地运维一周上7天班，与用户沟通良好，得到用户的好评+500。服务项目合格+240</t>
  </si>
  <si>
    <t>服务项目合格+300；垃圾焚烧推广对接人+200</t>
  </si>
  <si>
    <t>服务项目合格（2个）</t>
  </si>
  <si>
    <t>该员工负责中山运维工作，同时在光大平台运维合同缺岗2人的情况下，认真负责的完成运维工作，值得服务区域内其他同事学习+500。服务项目合格+290</t>
  </si>
  <si>
    <t>服务项目合格+300；培训考核不合格-50</t>
  </si>
  <si>
    <t>服务项目合格+175；培训考核不合格-50</t>
  </si>
  <si>
    <t>外派到云南后未经客户和公司允许私自不在岗-300且服务项目不合格-125；培训考核不合格-50</t>
  </si>
  <si>
    <t>因客户工作调整，目前陕西省在线监控工作由驻地运维人员承担。李璐主动承担陕西省运行管理月报的编辑工作，让客户有更多精力开展执法大练兵的相关工作。在家庭与工作中选择了坚守岗位承担客户相关工作。</t>
  </si>
  <si>
    <t>服务项目合格+50；培训考核不合格-50</t>
  </si>
  <si>
    <t>服务项目合格+150；培训考核不合格-50</t>
  </si>
  <si>
    <t>服务项目合格+75；垃圾焚烧推广对接人+200</t>
  </si>
  <si>
    <t>在山西运维期间经常用自己节假日时间加班加点完成客户交代的工作，并保证运维地市各系统正常运行，得到客户一致好评。</t>
  </si>
  <si>
    <t>27周周报未提交</t>
  </si>
  <si>
    <t>服务项目合格+100，垃圾焚烧推广对接人+200</t>
  </si>
  <si>
    <t>培训讲课费</t>
  </si>
  <si>
    <t>工作积极努力，效率高，热心帮助同事。</t>
  </si>
  <si>
    <t>本月值守评分100。本月指导值守人员回复用户咨询，承担云服务公众，测试报警规则。</t>
  </si>
  <si>
    <t>培训不合格</t>
  </si>
  <si>
    <t>天长</t>
    <phoneticPr fontId="1" type="noConversion"/>
  </si>
  <si>
    <t>郭效金</t>
    <phoneticPr fontId="1" type="noConversion"/>
  </si>
  <si>
    <t>梁振</t>
    <phoneticPr fontId="1" type="noConversion"/>
  </si>
  <si>
    <t>江鹏</t>
    <phoneticPr fontId="1" type="noConversion"/>
  </si>
  <si>
    <t>培训考核不合格</t>
    <phoneticPr fontId="1" type="noConversion"/>
  </si>
  <si>
    <t>任劳任怨，在完成本地驻地服务的同事，积极协助大区同事为潜在区域用户提供技术支持。2018年驻地服务优异，用户提出表扬+200。服务项目合格+60</t>
  </si>
  <si>
    <t xml:space="preserve">回款日期：2019年6月1日--2019年6月30日   </t>
    <phoneticPr fontId="8" type="noConversion"/>
  </si>
  <si>
    <t>2019年7月销售提成发放汇总</t>
    <phoneticPr fontId="8" type="noConversion"/>
  </si>
  <si>
    <t>李惠惠</t>
    <phoneticPr fontId="7" type="noConversion"/>
  </si>
  <si>
    <t>本月提成6174元，追溯307元，实际应发5867元</t>
    <phoneticPr fontId="7" type="noConversion"/>
  </si>
  <si>
    <t>宋雪迎</t>
    <phoneticPr fontId="7" type="noConversion"/>
  </si>
  <si>
    <t>黄于明</t>
    <phoneticPr fontId="7" type="noConversion"/>
  </si>
  <si>
    <t>何帮业</t>
    <phoneticPr fontId="7" type="noConversion"/>
  </si>
  <si>
    <t>段尧</t>
    <phoneticPr fontId="7" type="noConversion"/>
  </si>
  <si>
    <t>艾航航</t>
    <phoneticPr fontId="7" type="noConversion"/>
  </si>
  <si>
    <t>高磊</t>
    <phoneticPr fontId="7" type="noConversion"/>
  </si>
  <si>
    <t>温鑫朝</t>
    <phoneticPr fontId="7" type="noConversion"/>
  </si>
  <si>
    <t>毛杰</t>
    <phoneticPr fontId="7" type="noConversion"/>
  </si>
  <si>
    <t>原天长人员</t>
    <phoneticPr fontId="7" type="noConversion"/>
  </si>
  <si>
    <t>福州天楹环保能源有限公司</t>
  </si>
  <si>
    <r>
      <rPr>
        <sz val="10"/>
        <rFont val="宋体"/>
        <family val="3"/>
        <charset val="134"/>
      </rPr>
      <t>数采仪</t>
    </r>
    <r>
      <rPr>
        <sz val="10"/>
        <rFont val="Arial"/>
        <family val="2"/>
      </rPr>
      <t>2</t>
    </r>
    <r>
      <rPr>
        <sz val="10"/>
        <rFont val="宋体"/>
        <family val="3"/>
        <charset val="134"/>
      </rPr>
      <t>套（新版，含安装，质保</t>
    </r>
    <r>
      <rPr>
        <sz val="10"/>
        <rFont val="Arial"/>
        <family val="2"/>
      </rPr>
      <t>1</t>
    </r>
    <r>
      <rPr>
        <sz val="10"/>
        <rFont val="宋体"/>
        <family val="3"/>
        <charset val="134"/>
      </rPr>
      <t>年）</t>
    </r>
  </si>
  <si>
    <t>郑州计量先进技术研究院</t>
  </si>
  <si>
    <t>技术服务</t>
  </si>
  <si>
    <t>福建省环境监察总队</t>
  </si>
  <si>
    <r>
      <rPr>
        <sz val="10"/>
        <rFont val="宋体"/>
        <family val="3"/>
        <charset val="134"/>
      </rPr>
      <t>驻地服务（省级，</t>
    </r>
    <r>
      <rPr>
        <sz val="10"/>
        <color rgb="FFFF0000"/>
        <rFont val="宋体"/>
        <family val="3"/>
        <charset val="134"/>
      </rPr>
      <t>1人1年零1个月</t>
    </r>
    <r>
      <rPr>
        <sz val="10"/>
        <rFont val="宋体"/>
        <family val="3"/>
        <charset val="134"/>
      </rPr>
      <t>）</t>
    </r>
  </si>
  <si>
    <t>贵州省环境监控中心</t>
  </si>
  <si>
    <r>
      <rPr>
        <sz val="10"/>
        <rFont val="宋体"/>
        <family val="3"/>
        <charset val="134"/>
      </rPr>
      <t>驻地服务（省级，</t>
    </r>
    <r>
      <rPr>
        <sz val="10"/>
        <rFont val="Arial"/>
        <family val="2"/>
      </rPr>
      <t>1</t>
    </r>
    <r>
      <rPr>
        <sz val="10"/>
        <rFont val="宋体"/>
        <family val="3"/>
        <charset val="134"/>
      </rPr>
      <t>人</t>
    </r>
    <r>
      <rPr>
        <sz val="10"/>
        <rFont val="Arial"/>
        <family val="2"/>
      </rPr>
      <t>1</t>
    </r>
    <r>
      <rPr>
        <sz val="10"/>
        <rFont val="宋体"/>
        <family val="3"/>
        <charset val="134"/>
      </rPr>
      <t>年）</t>
    </r>
  </si>
  <si>
    <t>运城市环境保护局</t>
  </si>
  <si>
    <t>短信服务（19万条）</t>
  </si>
  <si>
    <r>
      <rPr>
        <sz val="10"/>
        <rFont val="宋体"/>
        <family val="3"/>
        <charset val="134"/>
      </rPr>
      <t>数采仪1套（新版，不含安装，质保</t>
    </r>
    <r>
      <rPr>
        <sz val="10"/>
        <rFont val="Arial"/>
        <family val="2"/>
      </rPr>
      <t>1</t>
    </r>
    <r>
      <rPr>
        <sz val="10"/>
        <rFont val="宋体"/>
        <family val="3"/>
        <charset val="134"/>
      </rPr>
      <t>年）</t>
    </r>
  </si>
  <si>
    <t>宁德漳湾垃圾焚烧发电有限公司</t>
  </si>
  <si>
    <t>企业级服务、首次签单</t>
  </si>
  <si>
    <t>瀚蓝绿电固废处理（佛山）有限公司</t>
  </si>
  <si>
    <t>李惠惠2940毛活文2940</t>
  </si>
  <si>
    <t>李惠惠</t>
    <phoneticPr fontId="1" type="noConversion"/>
  </si>
  <si>
    <t>营口市生态环境局</t>
  </si>
  <si>
    <t>国发系统应用程序迁移技术服务</t>
  </si>
  <si>
    <t>太原市环境监察支队</t>
  </si>
  <si>
    <t>太原市环境监察支队重点污染源自动监控系统数据端及环保税征收复核运维合同</t>
  </si>
  <si>
    <t>太原市环境监控中心</t>
  </si>
  <si>
    <t>天长环保污染源自动监控短信报警平台V2.0软件销售合同</t>
  </si>
  <si>
    <t>广东省环境保护厅</t>
  </si>
  <si>
    <t>广东省污染源在线监控系统现场巡查服务</t>
  </si>
  <si>
    <t>广东省生态环境厅</t>
  </si>
  <si>
    <t>广东省污染源在线监控系统现场巡查服务（委托）项目</t>
  </si>
  <si>
    <t>光大环保（中国）有限公司</t>
  </si>
  <si>
    <t>光大国际环境监控平台（二期）</t>
  </si>
  <si>
    <t>光大绿色环保管理（深圳）有限公司</t>
  </si>
  <si>
    <t>光大水务（深圳）有限公司</t>
  </si>
  <si>
    <t>天津中玻北方新材料有限责任公司</t>
  </si>
  <si>
    <t>天津绿色动力再生能源有限公司</t>
  </si>
  <si>
    <t>光大环保能源（寿光）有限公司</t>
  </si>
  <si>
    <t>安吉旺能再生资源利用有限公司</t>
  </si>
  <si>
    <t>杭州萧山锦江绿色能源有限公司</t>
  </si>
  <si>
    <t>洛阳环洛再生能源有限公司</t>
  </si>
  <si>
    <t>攀枝花旺能环保能源有限公司</t>
  </si>
  <si>
    <t>中节能（临沂）环保能源有限公司</t>
  </si>
  <si>
    <t>重庆市涪陵区三峰环保发电有限公司</t>
  </si>
  <si>
    <t>北京绿色动力环保有限公司</t>
  </si>
  <si>
    <t>浙江新都绿色能源有限公司</t>
  </si>
  <si>
    <t>南宁市三峰能源有限公司</t>
  </si>
  <si>
    <t>光大环保能源（海盐）有限公司</t>
  </si>
  <si>
    <t>常熟浦发第二热电能源有限公司</t>
    <phoneticPr fontId="7" type="noConversion"/>
  </si>
  <si>
    <t>昆山鹿城垃圾发电有限公司</t>
  </si>
  <si>
    <t>何帮业1960毛活文1960</t>
    <phoneticPr fontId="1" type="noConversion"/>
  </si>
  <si>
    <t>何帮业</t>
    <phoneticPr fontId="1" type="noConversion"/>
  </si>
  <si>
    <r>
      <rPr>
        <b/>
        <sz val="10"/>
        <rFont val="宋体"/>
        <family val="3"/>
        <charset val="134"/>
      </rPr>
      <t>备注：</t>
    </r>
  </si>
  <si>
    <r>
      <rPr>
        <b/>
        <sz val="10"/>
        <rFont val="Arial"/>
        <family val="2"/>
      </rPr>
      <t>1</t>
    </r>
    <r>
      <rPr>
        <b/>
        <sz val="10"/>
        <rFont val="宋体"/>
        <family val="3"/>
        <charset val="134"/>
      </rPr>
      <t>、服务平台</t>
    </r>
    <r>
      <rPr>
        <b/>
        <sz val="10"/>
        <rFont val="Arial"/>
        <family val="2"/>
      </rPr>
      <t>2019</t>
    </r>
    <r>
      <rPr>
        <b/>
        <sz val="10"/>
        <rFont val="宋体"/>
        <family val="3"/>
        <charset val="134"/>
      </rPr>
      <t>年</t>
    </r>
    <r>
      <rPr>
        <b/>
        <sz val="10"/>
        <rFont val="Arial"/>
        <family val="2"/>
      </rPr>
      <t>6</t>
    </r>
    <r>
      <rPr>
        <b/>
        <sz val="10"/>
        <rFont val="宋体"/>
        <family val="3"/>
        <charset val="134"/>
      </rPr>
      <t>月收鄂州市环境监察支队</t>
    </r>
    <r>
      <rPr>
        <b/>
        <sz val="10"/>
        <rFont val="Arial"/>
        <family val="2"/>
      </rPr>
      <t>196500</t>
    </r>
    <r>
      <rPr>
        <b/>
        <sz val="10"/>
        <rFont val="宋体"/>
        <family val="3"/>
        <charset val="134"/>
      </rPr>
      <t>元，因巡检成本暂时无法确定，经与业务部门沟通，待立项后再予提成。</t>
    </r>
  </si>
  <si>
    <t>2、前期计算含安装数采仪的提成时，因差旅成本不确定，未予计算，现对1-5月含安装数采仪提成进行追溯；</t>
  </si>
  <si>
    <r>
      <rPr>
        <b/>
        <sz val="10"/>
        <rFont val="宋体"/>
        <family val="3"/>
        <charset val="134"/>
      </rPr>
      <t>姓名</t>
    </r>
  </si>
  <si>
    <r>
      <rPr>
        <b/>
        <sz val="10"/>
        <rFont val="宋体"/>
        <family val="3"/>
        <charset val="134"/>
      </rPr>
      <t>客户名称</t>
    </r>
  </si>
  <si>
    <r>
      <rPr>
        <b/>
        <sz val="10"/>
        <rFont val="宋体"/>
        <family val="3"/>
        <charset val="134"/>
      </rPr>
      <t>摘要</t>
    </r>
  </si>
  <si>
    <r>
      <rPr>
        <b/>
        <sz val="10"/>
        <rFont val="宋体"/>
        <family val="3"/>
        <charset val="134"/>
      </rPr>
      <t>合同额</t>
    </r>
  </si>
  <si>
    <r>
      <rPr>
        <b/>
        <sz val="10"/>
        <rFont val="宋体"/>
        <family val="3"/>
        <charset val="134"/>
      </rPr>
      <t>直接成本</t>
    </r>
  </si>
  <si>
    <r>
      <rPr>
        <b/>
        <sz val="10"/>
        <rFont val="宋体"/>
        <family val="3"/>
        <charset val="134"/>
      </rPr>
      <t>税金</t>
    </r>
  </si>
  <si>
    <r>
      <rPr>
        <b/>
        <sz val="10"/>
        <rFont val="宋体"/>
        <family val="3"/>
        <charset val="134"/>
      </rPr>
      <t>毛利润</t>
    </r>
  </si>
  <si>
    <r>
      <rPr>
        <b/>
        <sz val="10"/>
        <rFont val="宋体"/>
        <family val="3"/>
        <charset val="134"/>
      </rPr>
      <t>毛利润所占比例</t>
    </r>
    <r>
      <rPr>
        <b/>
        <sz val="10"/>
        <rFont val="Arial"/>
        <family val="2"/>
      </rPr>
      <t>%</t>
    </r>
  </si>
  <si>
    <r>
      <rPr>
        <b/>
        <sz val="10"/>
        <rFont val="宋体"/>
        <family val="3"/>
        <charset val="134"/>
      </rPr>
      <t>本次回款额</t>
    </r>
  </si>
  <si>
    <r>
      <rPr>
        <b/>
        <sz val="10"/>
        <rFont val="宋体"/>
        <family val="3"/>
        <charset val="134"/>
      </rPr>
      <t>是否达到</t>
    </r>
    <r>
      <rPr>
        <b/>
        <sz val="10"/>
        <rFont val="Arial"/>
        <family val="2"/>
      </rPr>
      <t>10%</t>
    </r>
    <r>
      <rPr>
        <b/>
        <sz val="10"/>
        <rFont val="宋体"/>
        <family val="3"/>
        <charset val="134"/>
      </rPr>
      <t>正现金流的要求</t>
    </r>
  </si>
  <si>
    <r>
      <rPr>
        <b/>
        <sz val="10"/>
        <rFont val="宋体"/>
        <family val="3"/>
        <charset val="134"/>
      </rPr>
      <t>提成比例</t>
    </r>
  </si>
  <si>
    <r>
      <rPr>
        <sz val="10"/>
        <rFont val="宋体"/>
        <family val="3"/>
        <charset val="134"/>
      </rPr>
      <t>服务平台</t>
    </r>
    <r>
      <rPr>
        <sz val="10"/>
        <rFont val="Arial"/>
        <family val="2"/>
      </rPr>
      <t xml:space="preserve">
(3</t>
    </r>
    <r>
      <rPr>
        <sz val="10"/>
        <rFont val="宋体"/>
        <family val="3"/>
        <charset val="134"/>
      </rPr>
      <t>月收款）</t>
    </r>
  </si>
  <si>
    <r>
      <rPr>
        <sz val="10"/>
        <rFont val="宋体"/>
        <family val="3"/>
        <charset val="134"/>
      </rPr>
      <t>江苏新河农用化工有限公司</t>
    </r>
  </si>
  <si>
    <r>
      <rPr>
        <sz val="10"/>
        <rFont val="宋体"/>
        <family val="3"/>
        <charset val="134"/>
      </rPr>
      <t>数采仪</t>
    </r>
    <r>
      <rPr>
        <sz val="10"/>
        <rFont val="Arial"/>
        <family val="2"/>
      </rPr>
      <t>1</t>
    </r>
    <r>
      <rPr>
        <sz val="10"/>
        <rFont val="宋体"/>
        <family val="3"/>
        <charset val="134"/>
      </rPr>
      <t>套（新版，含安装，质保</t>
    </r>
    <r>
      <rPr>
        <sz val="10"/>
        <rFont val="Arial"/>
        <family val="2"/>
      </rPr>
      <t>1</t>
    </r>
    <r>
      <rPr>
        <sz val="10"/>
        <rFont val="宋体"/>
        <family val="3"/>
        <charset val="134"/>
      </rPr>
      <t>年）</t>
    </r>
  </si>
  <si>
    <r>
      <rPr>
        <sz val="10"/>
        <rFont val="宋体"/>
        <family val="3"/>
        <charset val="134"/>
      </rPr>
      <t>是</t>
    </r>
  </si>
  <si>
    <r>
      <rPr>
        <sz val="10"/>
        <rFont val="宋体"/>
        <family val="3"/>
        <charset val="134"/>
      </rPr>
      <t>应追溯调整</t>
    </r>
  </si>
  <si>
    <t>服务平台
(4月收款）</t>
  </si>
  <si>
    <t>福耀玻璃工业集团股份有限公司</t>
  </si>
  <si>
    <r>
      <rPr>
        <sz val="10"/>
        <rFont val="宋体"/>
        <family val="3"/>
        <charset val="134"/>
      </rPr>
      <t>数采仪</t>
    </r>
    <r>
      <rPr>
        <sz val="10"/>
        <rFont val="Arial"/>
        <family val="2"/>
      </rPr>
      <t>3</t>
    </r>
    <r>
      <rPr>
        <sz val="10"/>
        <rFont val="宋体"/>
        <family val="3"/>
        <charset val="134"/>
      </rPr>
      <t>套（含安装）</t>
    </r>
  </si>
  <si>
    <t>是</t>
  </si>
  <si>
    <t>追加交通费2708.4元</t>
  </si>
  <si>
    <t>瀚蓝（惠安）固废处理有限公司</t>
  </si>
  <si>
    <t>数采仪1套（含安装）</t>
  </si>
  <si>
    <r>
      <rPr>
        <sz val="10"/>
        <rFont val="宋体"/>
        <family val="3"/>
        <charset val="134"/>
      </rPr>
      <t>追加交通费</t>
    </r>
    <r>
      <rPr>
        <sz val="10"/>
        <rFont val="Arial"/>
        <family val="2"/>
      </rPr>
      <t>459.38+3449.09/2</t>
    </r>
  </si>
  <si>
    <t>应追溯调整</t>
  </si>
  <si>
    <t>服务平台应追溯调整合计</t>
  </si>
  <si>
    <t>追溯明细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</si>
</sst>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76" formatCode="#,##0.00_);[Red]\(#,##0.00\)"/>
    <numFmt numFmtId="177" formatCode="#,##0_);[Red]\(#,##0\)"/>
    <numFmt numFmtId="178" formatCode="0.0%"/>
    <numFmt numFmtId="179" formatCode="0_);[Red]\(0\)"/>
    <numFmt numFmtId="181" formatCode="0;[Red]0"/>
    <numFmt numFmtId="182" formatCode="#,##0.00_ "/>
    <numFmt numFmtId="183" formatCode="0_ "/>
    <numFmt numFmtId="184" formatCode="0.00_ ;[Red]\-0.00\ "/>
  </numFmts>
  <fonts count="35">
    <font>
      <sz val="11"/>
      <color theme="1"/>
      <name val="等线"/>
      <family val="2"/>
      <charset val="134"/>
      <scheme val="minor"/>
    </font>
    <font>
      <sz val="9"/>
      <name val="等线"/>
      <family val="2"/>
      <charset val="134"/>
      <scheme val="minor"/>
    </font>
    <font>
      <sz val="11"/>
      <color theme="1"/>
      <name val="等线"/>
      <family val="3"/>
      <charset val="134"/>
      <scheme val="minor"/>
    </font>
    <font>
      <b/>
      <sz val="12"/>
      <color theme="1"/>
      <name val="等线"/>
      <family val="3"/>
      <charset val="134"/>
      <scheme val="minor"/>
    </font>
    <font>
      <sz val="11"/>
      <name val="等线"/>
      <family val="2"/>
      <charset val="134"/>
      <scheme val="minor"/>
    </font>
    <font>
      <sz val="12"/>
      <name val="宋体"/>
      <family val="3"/>
      <charset val="134"/>
    </font>
    <font>
      <sz val="10"/>
      <name val="宋体"/>
      <family val="3"/>
      <charset val="134"/>
    </font>
    <font>
      <sz val="9"/>
      <name val="等线"/>
      <family val="3"/>
      <charset val="134"/>
      <scheme val="minor"/>
    </font>
    <font>
      <sz val="9"/>
      <name val="宋体"/>
      <family val="3"/>
      <charset val="134"/>
    </font>
    <font>
      <sz val="11"/>
      <name val="宋体"/>
      <family val="3"/>
      <charset val="134"/>
    </font>
    <font>
      <b/>
      <sz val="12"/>
      <name val="宋体"/>
      <family val="3"/>
      <charset val="134"/>
    </font>
    <font>
      <b/>
      <sz val="11"/>
      <name val="宋体"/>
      <family val="3"/>
      <charset val="134"/>
    </font>
    <font>
      <b/>
      <sz val="11"/>
      <color theme="1"/>
      <name val="等线"/>
      <family val="2"/>
      <charset val="134"/>
      <scheme val="minor"/>
    </font>
    <font>
      <b/>
      <sz val="11"/>
      <color theme="1"/>
      <name val="等线"/>
      <family val="3"/>
      <charset val="134"/>
      <scheme val="minor"/>
    </font>
    <font>
      <b/>
      <sz val="11"/>
      <color rgb="FFFF0000"/>
      <name val="等线"/>
      <charset val="134"/>
      <scheme val="minor"/>
    </font>
    <font>
      <b/>
      <sz val="14"/>
      <color theme="1"/>
      <name val="等线"/>
      <charset val="134"/>
      <scheme val="minor"/>
    </font>
    <font>
      <b/>
      <sz val="10"/>
      <name val="Arial"/>
      <family val="2"/>
    </font>
    <font>
      <b/>
      <sz val="10"/>
      <name val="宋体"/>
      <family val="3"/>
      <charset val="134"/>
    </font>
    <font>
      <b/>
      <sz val="20"/>
      <name val="宋体"/>
      <family val="3"/>
      <charset val="134"/>
    </font>
    <font>
      <sz val="10"/>
      <name val="Arial"/>
      <family val="2"/>
    </font>
    <font>
      <sz val="11"/>
      <color theme="1"/>
      <name val="等线"/>
      <charset val="134"/>
      <scheme val="minor"/>
    </font>
    <font>
      <sz val="10"/>
      <color indexed="8"/>
      <name val="宋体"/>
      <family val="3"/>
      <charset val="134"/>
    </font>
    <font>
      <sz val="10"/>
      <color theme="1"/>
      <name val="宋体"/>
      <family val="3"/>
      <charset val="134"/>
    </font>
    <font>
      <b/>
      <sz val="12"/>
      <color theme="1"/>
      <name val="等线"/>
      <charset val="134"/>
      <scheme val="minor"/>
    </font>
    <font>
      <b/>
      <sz val="12"/>
      <name val="等线"/>
      <charset val="134"/>
      <scheme val="minor"/>
    </font>
    <font>
      <sz val="10"/>
      <color theme="1"/>
      <name val="等线"/>
      <charset val="134"/>
      <scheme val="minor"/>
    </font>
    <font>
      <sz val="11"/>
      <name val="等线"/>
      <charset val="134"/>
      <scheme val="minor"/>
    </font>
    <font>
      <sz val="10"/>
      <name val="等线"/>
      <charset val="134"/>
      <scheme val="minor"/>
    </font>
    <font>
      <sz val="10"/>
      <color theme="1"/>
      <name val="等线"/>
      <family val="3"/>
      <charset val="134"/>
      <scheme val="minor"/>
    </font>
    <font>
      <sz val="10"/>
      <name val="等线"/>
      <family val="3"/>
      <charset val="134"/>
      <scheme val="minor"/>
    </font>
    <font>
      <sz val="11"/>
      <name val="等线"/>
      <family val="3"/>
      <charset val="134"/>
      <scheme val="minor"/>
    </font>
    <font>
      <sz val="10"/>
      <color rgb="FFFF0000"/>
      <name val="宋体"/>
      <family val="3"/>
      <charset val="134"/>
    </font>
    <font>
      <b/>
      <sz val="10"/>
      <color theme="1"/>
      <name val="Arial"/>
      <family val="2"/>
    </font>
    <font>
      <sz val="10"/>
      <color theme="1"/>
      <name val="Arial"/>
      <family val="2"/>
    </font>
    <font>
      <b/>
      <sz val="16"/>
      <color theme="1"/>
      <name val="等线"/>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9">
    <xf numFmtId="0" fontId="0" fillId="0" borderId="0">
      <alignment vertical="center"/>
    </xf>
    <xf numFmtId="0" fontId="2"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xf numFmtId="0" fontId="5" fillId="0" borderId="0"/>
    <xf numFmtId="0" fontId="5" fillId="0" borderId="0"/>
    <xf numFmtId="0" fontId="2" fillId="0" borderId="0">
      <alignment vertical="center"/>
    </xf>
    <xf numFmtId="43" fontId="33" fillId="0" borderId="0" applyFont="0" applyFill="0" applyBorder="0" applyAlignment="0" applyProtection="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cellStyleXfs>
  <cellXfs count="162">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11" fillId="0" borderId="4" xfId="7" applyFont="1" applyFill="1" applyBorder="1" applyAlignment="1">
      <alignment horizontal="center" vertical="center" wrapText="1"/>
    </xf>
    <xf numFmtId="179" fontId="11" fillId="0" borderId="4" xfId="7" applyNumberFormat="1" applyFont="1" applyFill="1" applyBorder="1" applyAlignment="1">
      <alignment horizontal="center" vertical="center" wrapText="1"/>
    </xf>
    <xf numFmtId="0" fontId="11" fillId="0" borderId="5" xfId="7" applyFont="1" applyFill="1" applyBorder="1" applyAlignment="1">
      <alignment horizontal="center" vertical="center"/>
    </xf>
    <xf numFmtId="0" fontId="20" fillId="0" borderId="0" xfId="0" applyFont="1" applyAlignment="1">
      <alignment horizontal="center" vertical="center"/>
    </xf>
    <xf numFmtId="179" fontId="2"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176" fontId="16"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11" fillId="0" borderId="3" xfId="7" applyFont="1"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2" fillId="0" borderId="1" xfId="0" applyFont="1" applyBorder="1" applyAlignment="1">
      <alignment horizontal="center" vertical="center" wrapText="1"/>
    </xf>
    <xf numFmtId="0" fontId="4" fillId="0" borderId="0" xfId="0" applyFont="1" applyAlignment="1">
      <alignment horizontal="center" vertical="center"/>
    </xf>
    <xf numFmtId="0" fontId="13" fillId="0" borderId="15" xfId="7" applyFont="1" applyFill="1" applyBorder="1" applyAlignment="1">
      <alignment vertical="center" wrapText="1"/>
    </xf>
    <xf numFmtId="0" fontId="21" fillId="0" borderId="1" xfId="0" applyFont="1" applyBorder="1" applyAlignment="1">
      <alignment horizontal="center" vertical="center" wrapText="1"/>
    </xf>
    <xf numFmtId="178" fontId="19" fillId="0" borderId="1" xfId="16" applyNumberFormat="1" applyFont="1" applyFill="1" applyBorder="1" applyAlignment="1">
      <alignment horizontal="center" vertical="center" wrapText="1"/>
    </xf>
    <xf numFmtId="177" fontId="17" fillId="0" borderId="1" xfId="2" applyNumberFormat="1" applyFont="1" applyFill="1" applyBorder="1" applyAlignment="1">
      <alignment horizontal="center" vertical="center" wrapText="1"/>
    </xf>
    <xf numFmtId="0" fontId="6" fillId="0" borderId="1" xfId="9" applyFont="1" applyBorder="1" applyAlignment="1">
      <alignment horizontal="center" vertical="center"/>
    </xf>
    <xf numFmtId="9" fontId="19" fillId="0" borderId="1" xfId="16" applyNumberFormat="1" applyFont="1" applyFill="1" applyBorder="1" applyAlignment="1">
      <alignment horizontal="center" vertical="center" wrapText="1"/>
    </xf>
    <xf numFmtId="0" fontId="20" fillId="0" borderId="1" xfId="0" applyFont="1" applyBorder="1" applyAlignment="1">
      <alignment horizontal="center" vertical="center"/>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Border="1" applyAlignment="1">
      <alignment horizontal="center" vertical="top"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1" applyFont="1" applyFill="1" applyBorder="1" applyAlignment="1">
      <alignment horizontal="center" vertical="center" wrapText="1"/>
    </xf>
    <xf numFmtId="17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6" fillId="0" borderId="1" xfId="0" applyFont="1" applyBorder="1" applyAlignment="1">
      <alignment horizontal="center" vertical="top"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20" fillId="0" borderId="1" xfId="1" applyFont="1" applyFill="1" applyBorder="1" applyAlignment="1">
      <alignment horizontal="center" vertical="top" wrapText="1"/>
    </xf>
    <xf numFmtId="0" fontId="20" fillId="0" borderId="1" xfId="1" applyFont="1" applyBorder="1" applyAlignment="1">
      <alignment horizontal="center" vertical="top" wrapText="1"/>
    </xf>
    <xf numFmtId="0" fontId="20"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2" borderId="1" xfId="15" applyFont="1" applyFill="1" applyBorder="1" applyAlignment="1">
      <alignment horizontal="center" vertical="center" wrapText="1"/>
    </xf>
    <xf numFmtId="0" fontId="6" fillId="0" borderId="1" xfId="16" applyFont="1" applyBorder="1" applyAlignment="1">
      <alignment horizontal="center" vertical="center" wrapText="1"/>
    </xf>
    <xf numFmtId="181" fontId="0" fillId="0" borderId="1" xfId="0" applyNumberFormat="1" applyBorder="1" applyAlignment="1">
      <alignment horizontal="center" vertical="center"/>
    </xf>
    <xf numFmtId="0" fontId="6" fillId="0" borderId="1" xfId="9" applyFont="1" applyBorder="1" applyAlignment="1">
      <alignment horizontal="center" vertical="center" wrapText="1"/>
    </xf>
    <xf numFmtId="0" fontId="29" fillId="2" borderId="1" xfId="9" applyFont="1" applyFill="1" applyBorder="1" applyAlignment="1">
      <alignment horizontal="center" vertical="center" shrinkToFi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4" fillId="0" borderId="19" xfId="0" applyFont="1" applyBorder="1" applyAlignment="1">
      <alignment horizontal="right" vertical="center"/>
    </xf>
    <xf numFmtId="0" fontId="14" fillId="0" borderId="14" xfId="0" applyFont="1" applyBorder="1" applyAlignment="1">
      <alignment horizontal="right" vertical="center"/>
    </xf>
    <xf numFmtId="0" fontId="14" fillId="0" borderId="20" xfId="0" applyFont="1" applyBorder="1" applyAlignment="1">
      <alignment horizontal="right" vertical="center"/>
    </xf>
    <xf numFmtId="0" fontId="11" fillId="0" borderId="3" xfId="7" applyFont="1" applyFill="1" applyBorder="1" applyAlignment="1">
      <alignment horizontal="center" vertical="center" wrapText="1"/>
    </xf>
    <xf numFmtId="0" fontId="11" fillId="0" borderId="10" xfId="7" applyFont="1" applyFill="1" applyBorder="1" applyAlignment="1">
      <alignment horizontal="center" vertical="center" wrapText="1"/>
    </xf>
    <xf numFmtId="0" fontId="18" fillId="0" borderId="0" xfId="7" applyFont="1" applyFill="1" applyBorder="1" applyAlignment="1">
      <alignment horizontal="center" vertical="center" wrapText="1"/>
    </xf>
    <xf numFmtId="0" fontId="11" fillId="0" borderId="11" xfId="7" applyFont="1" applyFill="1" applyBorder="1" applyAlignment="1">
      <alignment horizontal="left" vertical="center" wrapText="1"/>
    </xf>
    <xf numFmtId="0" fontId="11" fillId="0" borderId="12" xfId="7"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30" fillId="0" borderId="1" xfId="0" applyFont="1" applyFill="1" applyBorder="1" applyAlignment="1">
      <alignment horizontal="center" vertical="top" wrapText="1"/>
    </xf>
    <xf numFmtId="176" fontId="28" fillId="0" borderId="1" xfId="0" applyNumberFormat="1" applyFont="1" applyBorder="1" applyAlignment="1">
      <alignment horizontal="center" vertical="center" shrinkToFit="1"/>
    </xf>
    <xf numFmtId="0" fontId="11" fillId="4" borderId="1" xfId="15" applyFont="1" applyFill="1" applyBorder="1" applyAlignment="1">
      <alignment horizontal="center" vertical="center" wrapText="1"/>
    </xf>
    <xf numFmtId="179" fontId="10" fillId="4" borderId="1" xfId="0" applyNumberFormat="1" applyFont="1" applyFill="1" applyBorder="1" applyAlignment="1">
      <alignment horizontal="center" vertical="center"/>
    </xf>
    <xf numFmtId="176" fontId="0" fillId="4" borderId="1" xfId="0" applyNumberFormat="1" applyFill="1" applyBorder="1" applyAlignment="1">
      <alignment horizontal="center" vertical="center"/>
    </xf>
    <xf numFmtId="0" fontId="6" fillId="0" borderId="1" xfId="17" applyFont="1" applyBorder="1" applyAlignment="1">
      <alignment horizontal="center" vertical="center"/>
    </xf>
    <xf numFmtId="0" fontId="6" fillId="0" borderId="1" xfId="21" applyFont="1" applyBorder="1" applyAlignment="1">
      <alignment horizontal="center" vertical="center" wrapText="1"/>
    </xf>
    <xf numFmtId="0" fontId="6" fillId="0" borderId="1" xfId="22" applyFont="1" applyBorder="1" applyAlignment="1">
      <alignment horizontal="center" vertical="center" wrapText="1"/>
    </xf>
    <xf numFmtId="0" fontId="6" fillId="0" borderId="0" xfId="17" applyFont="1">
      <alignment vertical="center"/>
    </xf>
    <xf numFmtId="182" fontId="19" fillId="0" borderId="1" xfId="23" applyNumberFormat="1" applyFont="1" applyBorder="1" applyAlignment="1">
      <alignment horizontal="right" vertical="center" wrapText="1"/>
    </xf>
    <xf numFmtId="178" fontId="19" fillId="0" borderId="1" xfId="16"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17" applyFont="1" applyBorder="1" applyAlignment="1">
      <alignment horizontal="center" vertical="center"/>
    </xf>
    <xf numFmtId="0" fontId="6" fillId="0" borderId="0" xfId="9" applyFont="1">
      <alignment vertical="center"/>
    </xf>
    <xf numFmtId="0" fontId="6" fillId="0" borderId="1" xfId="16" applyFont="1" applyBorder="1" applyAlignment="1">
      <alignment horizontal="center" vertical="center" wrapText="1"/>
    </xf>
    <xf numFmtId="183" fontId="0" fillId="0" borderId="1" xfId="0" applyNumberFormat="1" applyBorder="1" applyAlignment="1">
      <alignment horizontal="center" vertical="center"/>
    </xf>
    <xf numFmtId="0" fontId="16" fillId="0" borderId="0" xfId="17" applyFont="1">
      <alignment vertical="center"/>
    </xf>
    <xf numFmtId="0" fontId="16" fillId="0" borderId="0" xfId="17" applyFont="1" applyAlignment="1">
      <alignment horizontal="center" vertical="center" wrapText="1"/>
    </xf>
    <xf numFmtId="0" fontId="32" fillId="0" borderId="0" xfId="24" applyFont="1">
      <alignment vertical="center"/>
    </xf>
    <xf numFmtId="0" fontId="16" fillId="0" borderId="0" xfId="17" applyFont="1" applyAlignment="1">
      <alignment horizontal="right" vertical="center"/>
    </xf>
    <xf numFmtId="176" fontId="16" fillId="0" borderId="0" xfId="17" applyNumberFormat="1" applyFont="1" applyAlignment="1">
      <alignment horizontal="right" vertical="center"/>
    </xf>
    <xf numFmtId="43" fontId="16" fillId="0" borderId="0" xfId="25" applyFont="1" applyAlignment="1">
      <alignment horizontal="right" vertical="center"/>
    </xf>
    <xf numFmtId="177" fontId="16" fillId="0" borderId="0" xfId="17" applyNumberFormat="1" applyFont="1">
      <alignment vertical="center"/>
    </xf>
    <xf numFmtId="0" fontId="17" fillId="0" borderId="0" xfId="17" applyFont="1">
      <alignment vertical="center"/>
    </xf>
    <xf numFmtId="0" fontId="6" fillId="0" borderId="0" xfId="17" applyFont="1" applyAlignment="1">
      <alignment horizontal="center" vertical="center" wrapText="1"/>
    </xf>
    <xf numFmtId="0" fontId="6" fillId="0" borderId="0" xfId="17" applyFont="1" applyAlignment="1">
      <alignment horizontal="right" vertical="center"/>
    </xf>
    <xf numFmtId="176" fontId="6" fillId="0" borderId="0" xfId="17" applyNumberFormat="1" applyFont="1" applyAlignment="1">
      <alignment horizontal="right" vertical="center"/>
    </xf>
    <xf numFmtId="43" fontId="6" fillId="0" borderId="0" xfId="26" applyFont="1" applyAlignment="1">
      <alignment horizontal="right" vertical="center"/>
    </xf>
    <xf numFmtId="0" fontId="16" fillId="0" borderId="3" xfId="21" applyFont="1" applyBorder="1" applyAlignment="1">
      <alignment horizontal="center" vertical="center" wrapText="1"/>
    </xf>
    <xf numFmtId="0" fontId="16" fillId="0" borderId="4" xfId="21" applyFont="1" applyBorder="1" applyAlignment="1">
      <alignment horizontal="center" vertical="center" wrapText="1"/>
    </xf>
    <xf numFmtId="176" fontId="16" fillId="0" borderId="4" xfId="21" applyNumberFormat="1" applyFont="1" applyBorder="1" applyAlignment="1">
      <alignment horizontal="center" vertical="center" wrapText="1"/>
    </xf>
    <xf numFmtId="178" fontId="16" fillId="0" borderId="4" xfId="21" applyNumberFormat="1" applyFont="1" applyBorder="1" applyAlignment="1">
      <alignment horizontal="center" vertical="center" wrapText="1"/>
    </xf>
    <xf numFmtId="176" fontId="16" fillId="0" borderId="5" xfId="21" applyNumberFormat="1" applyFont="1" applyBorder="1" applyAlignment="1">
      <alignment horizontal="center" vertical="center" wrapText="1"/>
    </xf>
    <xf numFmtId="0" fontId="19" fillId="0" borderId="0" xfId="17" applyFont="1">
      <alignment vertical="center"/>
    </xf>
    <xf numFmtId="0" fontId="6" fillId="0" borderId="24" xfId="17" applyFont="1" applyBorder="1" applyAlignment="1">
      <alignment horizontal="center" vertical="center" wrapText="1"/>
    </xf>
    <xf numFmtId="14" fontId="19" fillId="0" borderId="1" xfId="14" applyNumberFormat="1" applyFont="1" applyBorder="1" applyAlignment="1">
      <alignment horizontal="left" vertical="center"/>
    </xf>
    <xf numFmtId="0" fontId="19" fillId="0" borderId="1" xfId="22" applyFont="1" applyBorder="1" applyAlignment="1">
      <alignment horizontal="center" vertical="center" wrapText="1"/>
    </xf>
    <xf numFmtId="43" fontId="19" fillId="0" borderId="1" xfId="22" applyNumberFormat="1" applyFont="1" applyBorder="1" applyAlignment="1">
      <alignment horizontal="right" vertical="center" wrapText="1"/>
    </xf>
    <xf numFmtId="176" fontId="19" fillId="0" borderId="1" xfId="27" applyNumberFormat="1" applyFont="1" applyBorder="1" applyAlignment="1">
      <alignment horizontal="right" vertical="center" wrapText="1"/>
    </xf>
    <xf numFmtId="10" fontId="19" fillId="0" borderId="1" xfId="28" applyNumberFormat="1" applyFont="1" applyBorder="1" applyAlignment="1">
      <alignment horizontal="right" vertical="center" wrapText="1"/>
    </xf>
    <xf numFmtId="176" fontId="19" fillId="0" borderId="1" xfId="28" applyNumberFormat="1" applyFont="1" applyBorder="1" applyAlignment="1">
      <alignment horizontal="right" vertical="center" wrapText="1"/>
    </xf>
    <xf numFmtId="182" fontId="19" fillId="0" borderId="1" xfId="28" applyNumberFormat="1" applyFont="1" applyBorder="1" applyAlignment="1">
      <alignment horizontal="center" vertical="center" wrapText="1"/>
    </xf>
    <xf numFmtId="178" fontId="19" fillId="0" borderId="1" xfId="28" applyNumberFormat="1" applyFont="1" applyBorder="1" applyAlignment="1">
      <alignment horizontal="center" vertical="center" wrapText="1"/>
    </xf>
    <xf numFmtId="176" fontId="19" fillId="0" borderId="6" xfId="28" applyNumberFormat="1" applyFont="1" applyBorder="1" applyAlignment="1">
      <alignment horizontal="right" vertical="center" wrapText="1"/>
    </xf>
    <xf numFmtId="0" fontId="19" fillId="0" borderId="24" xfId="17" applyFont="1" applyBorder="1" applyAlignment="1">
      <alignment horizontal="center" vertical="center"/>
    </xf>
    <xf numFmtId="177" fontId="19" fillId="0" borderId="0" xfId="17" applyNumberFormat="1" applyFont="1">
      <alignment vertical="center"/>
    </xf>
    <xf numFmtId="0" fontId="19" fillId="0" borderId="7" xfId="17" applyFont="1" applyBorder="1" applyAlignment="1">
      <alignment horizontal="center" vertical="center"/>
    </xf>
    <xf numFmtId="0" fontId="19" fillId="0" borderId="8" xfId="17" applyFont="1" applyBorder="1" applyAlignment="1">
      <alignment horizontal="left" vertical="center" wrapText="1"/>
    </xf>
    <xf numFmtId="0" fontId="19" fillId="0" borderId="8" xfId="17" applyFont="1" applyBorder="1">
      <alignment vertical="center"/>
    </xf>
    <xf numFmtId="0" fontId="19" fillId="0" borderId="8" xfId="17" applyFont="1" applyBorder="1" applyAlignment="1">
      <alignment horizontal="right" vertical="center"/>
    </xf>
    <xf numFmtId="176" fontId="19" fillId="0" borderId="8" xfId="17" applyNumberFormat="1" applyFont="1" applyBorder="1" applyAlignment="1">
      <alignment horizontal="right" vertical="center"/>
    </xf>
    <xf numFmtId="0" fontId="19" fillId="0" borderId="9" xfId="17" applyFont="1" applyBorder="1" applyAlignment="1">
      <alignment horizontal="right" vertical="center"/>
    </xf>
    <xf numFmtId="0" fontId="6" fillId="0" borderId="25" xfId="17" applyFont="1" applyBorder="1" applyAlignment="1">
      <alignment horizontal="center" vertical="center" wrapText="1"/>
    </xf>
    <xf numFmtId="14" fontId="6" fillId="0" borderId="4" xfId="14" applyNumberFormat="1" applyFont="1" applyBorder="1" applyAlignment="1">
      <alignment horizontal="left" vertical="center" wrapText="1"/>
    </xf>
    <xf numFmtId="0" fontId="19" fillId="0" borderId="4" xfId="22" applyFont="1" applyBorder="1" applyAlignment="1">
      <alignment horizontal="center" vertical="center" wrapText="1"/>
    </xf>
    <xf numFmtId="182" fontId="19" fillId="0" borderId="4" xfId="23" applyNumberFormat="1" applyFont="1" applyBorder="1" applyAlignment="1">
      <alignment horizontal="right" vertical="center" wrapText="1"/>
    </xf>
    <xf numFmtId="43" fontId="19" fillId="0" borderId="4" xfId="22" applyNumberFormat="1" applyFont="1" applyBorder="1" applyAlignment="1">
      <alignment horizontal="right" vertical="center" wrapText="1"/>
    </xf>
    <xf numFmtId="176" fontId="19" fillId="0" borderId="4" xfId="27" applyNumberFormat="1" applyFont="1" applyBorder="1" applyAlignment="1">
      <alignment horizontal="right" vertical="center" wrapText="1"/>
    </xf>
    <xf numFmtId="10" fontId="19" fillId="0" borderId="4" xfId="28" applyNumberFormat="1" applyFont="1" applyBorder="1" applyAlignment="1">
      <alignment horizontal="right" vertical="center" wrapText="1"/>
    </xf>
    <xf numFmtId="176" fontId="19" fillId="0" borderId="4" xfId="28" applyNumberFormat="1" applyFont="1" applyBorder="1" applyAlignment="1">
      <alignment horizontal="right" vertical="center" wrapText="1"/>
    </xf>
    <xf numFmtId="182" fontId="6" fillId="0" borderId="4" xfId="28" applyNumberFormat="1" applyFont="1" applyBorder="1" applyAlignment="1">
      <alignment horizontal="center" vertical="center" wrapText="1"/>
    </xf>
    <xf numFmtId="178" fontId="19" fillId="0" borderId="4" xfId="28" applyNumberFormat="1" applyFont="1" applyBorder="1" applyAlignment="1">
      <alignment horizontal="center" vertical="center" wrapText="1"/>
    </xf>
    <xf numFmtId="176" fontId="19" fillId="0" borderId="5" xfId="28" applyNumberFormat="1" applyFont="1" applyBorder="1" applyAlignment="1">
      <alignment horizontal="right" vertical="center" wrapText="1"/>
    </xf>
    <xf numFmtId="0" fontId="6" fillId="0" borderId="26" xfId="17" applyFont="1" applyBorder="1" applyAlignment="1">
      <alignment horizontal="center" vertical="center" wrapText="1"/>
    </xf>
    <xf numFmtId="14" fontId="6" fillId="0" borderId="1" xfId="14" applyNumberFormat="1" applyFont="1" applyBorder="1" applyAlignment="1">
      <alignment horizontal="left" vertical="center" wrapText="1"/>
    </xf>
    <xf numFmtId="176" fontId="19" fillId="0" borderId="23" xfId="27" applyNumberFormat="1" applyFont="1" applyBorder="1" applyAlignment="1">
      <alignment horizontal="right" vertical="center" wrapText="1"/>
    </xf>
    <xf numFmtId="10" fontId="19" fillId="0" borderId="23" xfId="28" applyNumberFormat="1" applyFont="1" applyBorder="1" applyAlignment="1">
      <alignment horizontal="right" vertical="center" wrapText="1"/>
    </xf>
    <xf numFmtId="182" fontId="6" fillId="0" borderId="23" xfId="28" applyNumberFormat="1" applyFont="1" applyBorder="1" applyAlignment="1">
      <alignment horizontal="center" vertical="center" wrapText="1"/>
    </xf>
    <xf numFmtId="0" fontId="19" fillId="0" borderId="21" xfId="17" applyFont="1" applyBorder="1" applyAlignment="1">
      <alignment horizontal="left" vertical="center" wrapText="1"/>
    </xf>
    <xf numFmtId="0" fontId="19" fillId="0" borderId="21" xfId="22" applyFont="1" applyBorder="1" applyAlignment="1">
      <alignment horizontal="center" vertical="center" wrapText="1"/>
    </xf>
    <xf numFmtId="182" fontId="19" fillId="0" borderId="21" xfId="23" applyNumberFormat="1" applyFont="1" applyBorder="1" applyAlignment="1">
      <alignment horizontal="right" vertical="center" wrapText="1"/>
    </xf>
    <xf numFmtId="43" fontId="19" fillId="0" borderId="21" xfId="22" applyNumberFormat="1" applyFont="1" applyBorder="1" applyAlignment="1">
      <alignment horizontal="right" vertical="center" wrapText="1"/>
    </xf>
    <xf numFmtId="176" fontId="19" fillId="0" borderId="22" xfId="27" applyNumberFormat="1" applyFont="1" applyBorder="1" applyAlignment="1">
      <alignment horizontal="right" vertical="center" wrapText="1"/>
    </xf>
    <xf numFmtId="10" fontId="19" fillId="0" borderId="22" xfId="28" applyNumberFormat="1" applyFont="1" applyBorder="1" applyAlignment="1">
      <alignment horizontal="right" vertical="center" wrapText="1"/>
    </xf>
    <xf numFmtId="176" fontId="19" fillId="0" borderId="21" xfId="28" applyNumberFormat="1" applyFont="1" applyBorder="1" applyAlignment="1">
      <alignment horizontal="right" vertical="center" wrapText="1"/>
    </xf>
    <xf numFmtId="182" fontId="6" fillId="0" borderId="22" xfId="28" applyNumberFormat="1" applyFont="1" applyBorder="1" applyAlignment="1">
      <alignment horizontal="center" vertical="center" wrapText="1"/>
    </xf>
    <xf numFmtId="178" fontId="19" fillId="0" borderId="21" xfId="28" applyNumberFormat="1" applyFont="1" applyBorder="1" applyAlignment="1">
      <alignment horizontal="center" vertical="center" wrapText="1"/>
    </xf>
    <xf numFmtId="176" fontId="19" fillId="0" borderId="27" xfId="28" applyNumberFormat="1" applyFont="1" applyBorder="1" applyAlignment="1">
      <alignment horizontal="right" vertical="center" wrapText="1"/>
    </xf>
    <xf numFmtId="0" fontId="6" fillId="0" borderId="3" xfId="17" applyFont="1" applyBorder="1" applyAlignment="1">
      <alignment horizontal="center" vertical="center" wrapText="1"/>
    </xf>
    <xf numFmtId="0" fontId="6" fillId="0" borderId="4" xfId="22" applyFont="1" applyBorder="1" applyAlignment="1">
      <alignment horizontal="center" vertical="center" wrapText="1"/>
    </xf>
    <xf numFmtId="182" fontId="6" fillId="0" borderId="1" xfId="28" applyNumberFormat="1" applyFont="1" applyBorder="1" applyAlignment="1">
      <alignment horizontal="center" vertical="center" wrapText="1"/>
    </xf>
    <xf numFmtId="177" fontId="6" fillId="0" borderId="0" xfId="17" applyNumberFormat="1" applyFont="1">
      <alignment vertical="center"/>
    </xf>
    <xf numFmtId="0" fontId="6" fillId="0" borderId="28" xfId="17" applyFont="1" applyBorder="1" applyAlignment="1">
      <alignment horizontal="center" vertical="center" wrapText="1"/>
    </xf>
    <xf numFmtId="0" fontId="6" fillId="0" borderId="21" xfId="17" applyFont="1" applyBorder="1" applyAlignment="1">
      <alignment horizontal="left" vertical="center" wrapText="1"/>
    </xf>
    <xf numFmtId="0" fontId="19" fillId="0" borderId="21" xfId="17" applyFont="1" applyBorder="1">
      <alignment vertical="center"/>
    </xf>
    <xf numFmtId="0" fontId="19" fillId="0" borderId="21" xfId="17" applyFont="1" applyBorder="1" applyAlignment="1">
      <alignment horizontal="right" vertical="center"/>
    </xf>
    <xf numFmtId="176" fontId="19" fillId="0" borderId="21" xfId="17" applyNumberFormat="1" applyFont="1" applyBorder="1" applyAlignment="1">
      <alignment horizontal="right" vertical="center"/>
    </xf>
    <xf numFmtId="184" fontId="19" fillId="0" borderId="27" xfId="17" applyNumberFormat="1" applyFont="1" applyBorder="1" applyAlignment="1">
      <alignment horizontal="right" vertical="center"/>
    </xf>
    <xf numFmtId="0" fontId="17" fillId="0" borderId="11" xfId="17" applyFont="1" applyBorder="1" applyAlignment="1">
      <alignment horizontal="center" vertical="center"/>
    </xf>
    <xf numFmtId="0" fontId="17" fillId="0" borderId="29" xfId="17" applyFont="1" applyBorder="1" applyAlignment="1">
      <alignment horizontal="center" vertical="center"/>
    </xf>
    <xf numFmtId="0" fontId="19" fillId="0" borderId="30" xfId="17" applyFont="1" applyBorder="1">
      <alignment vertical="center"/>
    </xf>
    <xf numFmtId="0" fontId="19" fillId="0" borderId="30" xfId="17" applyFont="1" applyBorder="1" applyAlignment="1">
      <alignment horizontal="right" vertical="center"/>
    </xf>
    <xf numFmtId="176" fontId="19" fillId="0" borderId="30" xfId="17" applyNumberFormat="1" applyFont="1" applyBorder="1" applyAlignment="1">
      <alignment horizontal="right" vertical="center"/>
    </xf>
    <xf numFmtId="184" fontId="19" fillId="0" borderId="31" xfId="17" applyNumberFormat="1" applyFont="1" applyBorder="1" applyAlignment="1">
      <alignment horizontal="right" vertical="center"/>
    </xf>
    <xf numFmtId="0" fontId="19" fillId="0" borderId="0" xfId="17" applyFont="1" applyAlignment="1">
      <alignment horizontal="center" vertical="center" wrapText="1"/>
    </xf>
    <xf numFmtId="0" fontId="19" fillId="0" borderId="0" xfId="17" applyFont="1" applyAlignment="1">
      <alignment horizontal="right" vertical="center"/>
    </xf>
    <xf numFmtId="176" fontId="19" fillId="0" borderId="0" xfId="17" applyNumberFormat="1" applyFont="1" applyAlignment="1">
      <alignment horizontal="right" vertical="center"/>
    </xf>
    <xf numFmtId="0" fontId="34" fillId="3" borderId="0" xfId="0" applyFont="1" applyFill="1" applyAlignment="1">
      <alignment horizontal="center" vertical="center"/>
    </xf>
  </cellXfs>
  <cellStyles count="29">
    <cellStyle name="常规" xfId="0" builtinId="0"/>
    <cellStyle name="常规 10 5" xfId="3"/>
    <cellStyle name="常规 10 5 2" xfId="4"/>
    <cellStyle name="常规 10 5 2 2 2" xfId="8"/>
    <cellStyle name="常规 10 5 2 2 2 2" xfId="10"/>
    <cellStyle name="常规 10 5 2 2 2 2 2" xfId="12"/>
    <cellStyle name="常规 10 5 2 2 2 2 2 2" xfId="14"/>
    <cellStyle name="常规 2 19 2" xfId="5"/>
    <cellStyle name="常规 2 19 2 2 2" xfId="9"/>
    <cellStyle name="常规 2 19 2 2 2 2" xfId="11"/>
    <cellStyle name="常规 2 19 2 2 2 2 2" xfId="13"/>
    <cellStyle name="常规 2 19 2 2 2 2 2 2" xfId="17"/>
    <cellStyle name="常规 2 2" xfId="1"/>
    <cellStyle name="常规 2 2 10 2" xfId="6"/>
    <cellStyle name="常规 28 2 2" xfId="24"/>
    <cellStyle name="常规_Sheet1 2 2" xfId="16"/>
    <cellStyle name="常规_Sheet1 2 2 2" xfId="21"/>
    <cellStyle name="常规_Sheet1 3" xfId="2"/>
    <cellStyle name="常规_Sheet1 3 2 2" xfId="28"/>
    <cellStyle name="常规_Sheet1 3 2 3" xfId="7"/>
    <cellStyle name="常规_Sheet1 3 2 3 2 2 2 2" xfId="15"/>
    <cellStyle name="常规_Sheet1 3 2 3 2 2 2 2 2" xfId="23"/>
    <cellStyle name="常规_Sheet1 3 3 2 2 2 2 2 2" xfId="22"/>
    <cellStyle name="千位分隔 17 3 3" xfId="18"/>
    <cellStyle name="千位分隔 17 3 3 2 2" xfId="26"/>
    <cellStyle name="千位分隔 2 5 2 2 2" xfId="19"/>
    <cellStyle name="千位分隔 2 5 2 2 2 2 2 2" xfId="20"/>
    <cellStyle name="千位分隔 2 5 2 2 2 2 2 2 2" xfId="27"/>
    <cellStyle name="千位分隔 22"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tabSelected="1" workbookViewId="0">
      <selection activeCell="H8" sqref="H8"/>
    </sheetView>
  </sheetViews>
  <sheetFormatPr defaultRowHeight="13.5"/>
  <cols>
    <col min="1" max="1" width="10.125" style="6" customWidth="1"/>
    <col min="2" max="2" width="9" style="1"/>
    <col min="3" max="3" width="8.625" style="1"/>
    <col min="4" max="4" width="51.375" style="15" customWidth="1"/>
  </cols>
  <sheetData>
    <row r="1" spans="1:4" ht="24.6" customHeight="1">
      <c r="A1" s="12" t="s">
        <v>2</v>
      </c>
      <c r="B1" s="12" t="s">
        <v>0</v>
      </c>
      <c r="C1" s="12" t="s">
        <v>1</v>
      </c>
      <c r="D1" s="13" t="s">
        <v>3</v>
      </c>
    </row>
    <row r="2" spans="1:4" ht="24.6" customHeight="1">
      <c r="A2" s="48" t="s">
        <v>18</v>
      </c>
      <c r="B2" s="49"/>
      <c r="C2" s="49"/>
      <c r="D2" s="50"/>
    </row>
    <row r="3" spans="1:4">
      <c r="A3" s="25" t="s">
        <v>49</v>
      </c>
      <c r="B3" s="26"/>
      <c r="C3" s="24">
        <v>50</v>
      </c>
      <c r="D3" s="27" t="s">
        <v>109</v>
      </c>
    </row>
    <row r="4" spans="1:4">
      <c r="A4" s="25" t="s">
        <v>51</v>
      </c>
      <c r="B4" s="24">
        <v>90</v>
      </c>
      <c r="C4" s="62"/>
      <c r="D4" s="27" t="s">
        <v>90</v>
      </c>
    </row>
    <row r="5" spans="1:4" ht="32.25" customHeight="1">
      <c r="A5" s="25" t="s">
        <v>52</v>
      </c>
      <c r="B5" s="24">
        <v>420</v>
      </c>
      <c r="C5" s="62"/>
      <c r="D5" s="27" t="s">
        <v>90</v>
      </c>
    </row>
    <row r="6" spans="1:4">
      <c r="A6" s="25" t="s">
        <v>42</v>
      </c>
      <c r="B6" s="24">
        <v>300</v>
      </c>
      <c r="C6" s="62"/>
      <c r="D6" s="28" t="s">
        <v>110</v>
      </c>
    </row>
    <row r="7" spans="1:4" ht="27">
      <c r="A7" s="29" t="s">
        <v>100</v>
      </c>
      <c r="B7" s="24">
        <v>200</v>
      </c>
      <c r="C7" s="62"/>
      <c r="D7" s="28" t="s">
        <v>111</v>
      </c>
    </row>
    <row r="8" spans="1:4" ht="40.5">
      <c r="A8" s="29" t="s">
        <v>53</v>
      </c>
      <c r="B8" s="24">
        <v>490</v>
      </c>
      <c r="C8" s="62"/>
      <c r="D8" s="28" t="s">
        <v>112</v>
      </c>
    </row>
    <row r="9" spans="1:4" ht="54">
      <c r="A9" s="29" t="s">
        <v>54</v>
      </c>
      <c r="B9" s="24">
        <v>280</v>
      </c>
      <c r="C9" s="62"/>
      <c r="D9" s="28" t="s">
        <v>113</v>
      </c>
    </row>
    <row r="10" spans="1:4">
      <c r="A10" s="29" t="s">
        <v>43</v>
      </c>
      <c r="B10" s="24">
        <v>400</v>
      </c>
      <c r="C10" s="24"/>
      <c r="D10" s="27" t="s">
        <v>114</v>
      </c>
    </row>
    <row r="11" spans="1:4">
      <c r="A11" s="25" t="s">
        <v>55</v>
      </c>
      <c r="B11" s="24">
        <v>130</v>
      </c>
      <c r="C11" s="24"/>
      <c r="D11" s="27" t="s">
        <v>90</v>
      </c>
    </row>
    <row r="12" spans="1:4">
      <c r="A12" s="25" t="s">
        <v>44</v>
      </c>
      <c r="B12" s="26">
        <v>200</v>
      </c>
      <c r="C12" s="24">
        <v>50</v>
      </c>
      <c r="D12" s="27" t="s">
        <v>115</v>
      </c>
    </row>
    <row r="13" spans="1:4">
      <c r="A13" s="25" t="s">
        <v>56</v>
      </c>
      <c r="B13" s="24">
        <v>150</v>
      </c>
      <c r="C13" s="24"/>
      <c r="D13" s="27" t="s">
        <v>90</v>
      </c>
    </row>
    <row r="14" spans="1:4">
      <c r="A14" s="25" t="s">
        <v>57</v>
      </c>
      <c r="B14" s="26">
        <v>200</v>
      </c>
      <c r="C14" s="24">
        <v>50</v>
      </c>
      <c r="D14" s="27" t="s">
        <v>116</v>
      </c>
    </row>
    <row r="15" spans="1:4">
      <c r="A15" s="25" t="s">
        <v>58</v>
      </c>
      <c r="B15" s="32">
        <v>100</v>
      </c>
      <c r="C15" s="24"/>
      <c r="D15" s="33" t="s">
        <v>117</v>
      </c>
    </row>
    <row r="16" spans="1:4" ht="27">
      <c r="A16" s="25" t="s">
        <v>46</v>
      </c>
      <c r="B16" s="24">
        <v>200</v>
      </c>
      <c r="C16" s="24">
        <v>50</v>
      </c>
      <c r="D16" s="33" t="s">
        <v>118</v>
      </c>
    </row>
    <row r="17" spans="1:4">
      <c r="A17" s="34" t="s">
        <v>59</v>
      </c>
      <c r="B17" s="24">
        <v>340</v>
      </c>
      <c r="C17" s="62"/>
      <c r="D17" s="33" t="s">
        <v>90</v>
      </c>
    </row>
    <row r="18" spans="1:4" ht="27">
      <c r="A18" s="29" t="s">
        <v>60</v>
      </c>
      <c r="B18" s="24">
        <v>410</v>
      </c>
      <c r="C18" s="24"/>
      <c r="D18" s="35" t="s">
        <v>119</v>
      </c>
    </row>
    <row r="19" spans="1:4" s="2" customFormat="1">
      <c r="A19" s="36" t="s">
        <v>102</v>
      </c>
      <c r="B19" s="37">
        <v>180</v>
      </c>
      <c r="C19" s="37">
        <v>50</v>
      </c>
      <c r="D19" s="38" t="s">
        <v>120</v>
      </c>
    </row>
    <row r="20" spans="1:4" ht="40.5">
      <c r="A20" s="29" t="s">
        <v>103</v>
      </c>
      <c r="B20" s="24">
        <v>300</v>
      </c>
      <c r="C20" s="62"/>
      <c r="D20" s="28" t="s">
        <v>121</v>
      </c>
    </row>
    <row r="21" spans="1:4" ht="27">
      <c r="A21" s="29" t="s">
        <v>48</v>
      </c>
      <c r="B21" s="24">
        <v>490</v>
      </c>
      <c r="C21" s="62"/>
      <c r="D21" s="28" t="s">
        <v>122</v>
      </c>
    </row>
    <row r="22" spans="1:4">
      <c r="A22" s="29" t="s">
        <v>41</v>
      </c>
      <c r="B22" s="24">
        <v>200</v>
      </c>
      <c r="C22" s="24">
        <v>50</v>
      </c>
      <c r="D22" s="28" t="s">
        <v>116</v>
      </c>
    </row>
    <row r="23" spans="1:4">
      <c r="A23" s="29" t="s">
        <v>57</v>
      </c>
      <c r="B23" s="24">
        <v>200</v>
      </c>
      <c r="C23" s="62"/>
      <c r="D23" s="28" t="s">
        <v>123</v>
      </c>
    </row>
    <row r="24" spans="1:4" ht="54">
      <c r="A24" s="31" t="s">
        <v>62</v>
      </c>
      <c r="B24" s="24">
        <v>490</v>
      </c>
      <c r="C24" s="62"/>
      <c r="D24" s="39" t="s">
        <v>124</v>
      </c>
    </row>
    <row r="25" spans="1:4">
      <c r="A25" s="31" t="s">
        <v>64</v>
      </c>
      <c r="B25" s="24">
        <v>590</v>
      </c>
      <c r="C25" s="62"/>
      <c r="D25" s="40" t="s">
        <v>123</v>
      </c>
    </row>
    <row r="26" spans="1:4">
      <c r="A26" s="31" t="s">
        <v>65</v>
      </c>
      <c r="B26" s="24">
        <v>200</v>
      </c>
      <c r="C26" s="62"/>
      <c r="D26" s="39" t="s">
        <v>125</v>
      </c>
    </row>
    <row r="27" spans="1:4" ht="27.75" customHeight="1">
      <c r="A27" s="41" t="s">
        <v>66</v>
      </c>
      <c r="B27" s="42">
        <v>200</v>
      </c>
      <c r="C27" s="62"/>
      <c r="D27" s="27" t="s">
        <v>125</v>
      </c>
    </row>
    <row r="28" spans="1:4" ht="14.25" customHeight="1">
      <c r="A28" s="24" t="s">
        <v>67</v>
      </c>
      <c r="B28" s="24">
        <v>270</v>
      </c>
      <c r="C28" s="62"/>
      <c r="D28" s="30" t="s">
        <v>123</v>
      </c>
    </row>
    <row r="29" spans="1:4" ht="27">
      <c r="A29" s="24" t="s">
        <v>63</v>
      </c>
      <c r="B29" s="24">
        <v>270</v>
      </c>
      <c r="C29" s="62"/>
      <c r="D29" s="30" t="s">
        <v>126</v>
      </c>
    </row>
    <row r="30" spans="1:4">
      <c r="A30" s="24" t="s">
        <v>24</v>
      </c>
      <c r="B30" s="24">
        <v>250</v>
      </c>
      <c r="C30" s="24">
        <v>50</v>
      </c>
      <c r="D30" s="30" t="s">
        <v>127</v>
      </c>
    </row>
    <row r="31" spans="1:4">
      <c r="A31" s="24" t="s">
        <v>25</v>
      </c>
      <c r="B31" s="24">
        <v>220</v>
      </c>
      <c r="C31" s="62"/>
      <c r="D31" s="30" t="s">
        <v>90</v>
      </c>
    </row>
    <row r="32" spans="1:4">
      <c r="A32" s="24" t="s">
        <v>26</v>
      </c>
      <c r="B32" s="24">
        <v>440</v>
      </c>
      <c r="C32" s="62"/>
      <c r="D32" s="30" t="s">
        <v>90</v>
      </c>
    </row>
    <row r="33" spans="1:4" ht="27">
      <c r="A33" s="24" t="s">
        <v>68</v>
      </c>
      <c r="B33" s="24">
        <v>740</v>
      </c>
      <c r="C33" s="62"/>
      <c r="D33" s="30" t="s">
        <v>128</v>
      </c>
    </row>
    <row r="34" spans="1:4">
      <c r="A34" s="24" t="s">
        <v>69</v>
      </c>
      <c r="B34" s="24">
        <v>560</v>
      </c>
      <c r="C34" s="62"/>
      <c r="D34" s="30" t="s">
        <v>90</v>
      </c>
    </row>
    <row r="35" spans="1:4">
      <c r="A35" s="24" t="s">
        <v>70</v>
      </c>
      <c r="B35" s="24">
        <v>80</v>
      </c>
      <c r="C35" s="62"/>
      <c r="D35" s="30" t="s">
        <v>90</v>
      </c>
    </row>
    <row r="36" spans="1:4">
      <c r="A36" s="24" t="s">
        <v>71</v>
      </c>
      <c r="B36" s="24">
        <v>90</v>
      </c>
      <c r="C36" s="62"/>
      <c r="D36" s="30" t="s">
        <v>90</v>
      </c>
    </row>
    <row r="37" spans="1:4">
      <c r="A37" s="24" t="s">
        <v>27</v>
      </c>
      <c r="B37" s="24">
        <v>550</v>
      </c>
      <c r="C37" s="62"/>
      <c r="D37" s="30" t="s">
        <v>90</v>
      </c>
    </row>
    <row r="38" spans="1:4">
      <c r="A38" s="24" t="s">
        <v>28</v>
      </c>
      <c r="B38" s="24">
        <v>500</v>
      </c>
      <c r="C38" s="62"/>
      <c r="D38" s="30" t="s">
        <v>129</v>
      </c>
    </row>
    <row r="39" spans="1:4">
      <c r="A39" s="24" t="s">
        <v>72</v>
      </c>
      <c r="B39" s="24">
        <v>385</v>
      </c>
      <c r="C39" s="62"/>
      <c r="D39" s="30" t="s">
        <v>130</v>
      </c>
    </row>
    <row r="40" spans="1:4">
      <c r="A40" s="24" t="s">
        <v>73</v>
      </c>
      <c r="B40" s="24">
        <v>50</v>
      </c>
      <c r="C40" s="62"/>
      <c r="D40" s="30" t="s">
        <v>90</v>
      </c>
    </row>
    <row r="41" spans="1:4" ht="40.5">
      <c r="A41" s="24" t="s">
        <v>74</v>
      </c>
      <c r="B41" s="24">
        <v>790</v>
      </c>
      <c r="C41" s="62"/>
      <c r="D41" s="30" t="s">
        <v>131</v>
      </c>
    </row>
    <row r="42" spans="1:4">
      <c r="A42" s="24" t="s">
        <v>104</v>
      </c>
      <c r="B42" s="24">
        <v>75</v>
      </c>
      <c r="C42" s="62"/>
      <c r="D42" s="30" t="s">
        <v>90</v>
      </c>
    </row>
    <row r="43" spans="1:4">
      <c r="A43" s="24" t="s">
        <v>45</v>
      </c>
      <c r="B43" s="24">
        <v>200</v>
      </c>
      <c r="C43" s="24">
        <v>50</v>
      </c>
      <c r="D43" s="30" t="s">
        <v>116</v>
      </c>
    </row>
    <row r="44" spans="1:4">
      <c r="A44" s="24" t="s">
        <v>75</v>
      </c>
      <c r="B44" s="24">
        <v>300</v>
      </c>
      <c r="C44" s="24">
        <v>50</v>
      </c>
      <c r="D44" s="30" t="s">
        <v>132</v>
      </c>
    </row>
    <row r="45" spans="1:4">
      <c r="A45" s="24" t="s">
        <v>76</v>
      </c>
      <c r="B45" s="24">
        <v>175</v>
      </c>
      <c r="C45" s="24">
        <v>50</v>
      </c>
      <c r="D45" s="30" t="s">
        <v>133</v>
      </c>
    </row>
    <row r="46" spans="1:4">
      <c r="A46" s="24" t="s">
        <v>77</v>
      </c>
      <c r="B46" s="24">
        <v>150</v>
      </c>
      <c r="C46" s="62"/>
      <c r="D46" s="30" t="s">
        <v>90</v>
      </c>
    </row>
    <row r="47" spans="1:4" ht="27">
      <c r="A47" s="24" t="s">
        <v>78</v>
      </c>
      <c r="B47" s="24"/>
      <c r="C47" s="24">
        <v>475</v>
      </c>
      <c r="D47" s="30" t="s">
        <v>134</v>
      </c>
    </row>
    <row r="48" spans="1:4">
      <c r="A48" s="24" t="s">
        <v>79</v>
      </c>
      <c r="B48" s="24">
        <v>190</v>
      </c>
      <c r="C48" s="62"/>
      <c r="D48" s="30" t="s">
        <v>90</v>
      </c>
    </row>
    <row r="49" spans="1:4">
      <c r="A49" s="24" t="s">
        <v>19</v>
      </c>
      <c r="B49" s="24">
        <v>340</v>
      </c>
      <c r="C49" s="62"/>
      <c r="D49" s="30" t="s">
        <v>90</v>
      </c>
    </row>
    <row r="50" spans="1:4" ht="54">
      <c r="A50" s="24" t="s">
        <v>105</v>
      </c>
      <c r="B50" s="24">
        <v>200</v>
      </c>
      <c r="C50" s="62"/>
      <c r="D50" s="30" t="s">
        <v>135</v>
      </c>
    </row>
    <row r="51" spans="1:4">
      <c r="A51" s="24" t="s">
        <v>106</v>
      </c>
      <c r="B51" s="24">
        <v>50</v>
      </c>
      <c r="C51" s="62"/>
      <c r="D51" s="30" t="s">
        <v>90</v>
      </c>
    </row>
    <row r="52" spans="1:4">
      <c r="A52" s="24" t="s">
        <v>20</v>
      </c>
      <c r="B52" s="24">
        <v>150</v>
      </c>
      <c r="C52" s="62"/>
      <c r="D52" s="30" t="s">
        <v>90</v>
      </c>
    </row>
    <row r="53" spans="1:4">
      <c r="A53" s="24" t="s">
        <v>21</v>
      </c>
      <c r="B53" s="24">
        <v>50</v>
      </c>
      <c r="C53" s="24">
        <v>50</v>
      </c>
      <c r="D53" s="30" t="s">
        <v>136</v>
      </c>
    </row>
    <row r="54" spans="1:4">
      <c r="A54" s="24" t="s">
        <v>22</v>
      </c>
      <c r="B54" s="24">
        <v>150</v>
      </c>
      <c r="C54" s="24">
        <v>50</v>
      </c>
      <c r="D54" s="30" t="s">
        <v>137</v>
      </c>
    </row>
    <row r="55" spans="1:4">
      <c r="A55" s="24" t="s">
        <v>23</v>
      </c>
      <c r="B55" s="24">
        <v>275</v>
      </c>
      <c r="C55" s="62"/>
      <c r="D55" s="30" t="s">
        <v>138</v>
      </c>
    </row>
    <row r="56" spans="1:4">
      <c r="A56" s="24" t="s">
        <v>80</v>
      </c>
      <c r="B56" s="24">
        <v>130</v>
      </c>
      <c r="C56" s="62"/>
      <c r="D56" s="30" t="s">
        <v>90</v>
      </c>
    </row>
    <row r="57" spans="1:4">
      <c r="A57" s="24" t="s">
        <v>81</v>
      </c>
      <c r="B57" s="24">
        <v>140</v>
      </c>
      <c r="C57" s="62"/>
      <c r="D57" s="30" t="s">
        <v>90</v>
      </c>
    </row>
    <row r="58" spans="1:4">
      <c r="A58" s="24" t="s">
        <v>82</v>
      </c>
      <c r="B58" s="24">
        <v>100</v>
      </c>
      <c r="C58" s="62"/>
      <c r="D58" s="30" t="s">
        <v>90</v>
      </c>
    </row>
    <row r="59" spans="1:4">
      <c r="A59" s="24" t="s">
        <v>83</v>
      </c>
      <c r="B59" s="24">
        <v>75</v>
      </c>
      <c r="C59" s="62"/>
      <c r="D59" s="30" t="s">
        <v>90</v>
      </c>
    </row>
    <row r="60" spans="1:4">
      <c r="A60" s="24" t="s">
        <v>84</v>
      </c>
      <c r="B60" s="62">
        <v>75</v>
      </c>
      <c r="C60" s="62"/>
      <c r="D60" s="63" t="s">
        <v>90</v>
      </c>
    </row>
    <row r="61" spans="1:4" ht="40.5">
      <c r="A61" s="24" t="s">
        <v>85</v>
      </c>
      <c r="B61" s="62">
        <v>300</v>
      </c>
      <c r="C61" s="62"/>
      <c r="D61" s="63" t="s">
        <v>139</v>
      </c>
    </row>
    <row r="62" spans="1:4">
      <c r="A62" s="24" t="s">
        <v>86</v>
      </c>
      <c r="B62" s="62">
        <v>165</v>
      </c>
      <c r="C62" s="62"/>
      <c r="D62" s="63" t="s">
        <v>90</v>
      </c>
    </row>
    <row r="63" spans="1:4">
      <c r="A63" s="24" t="s">
        <v>50</v>
      </c>
      <c r="B63" s="62"/>
      <c r="C63" s="62">
        <v>50</v>
      </c>
      <c r="D63" s="63" t="s">
        <v>140</v>
      </c>
    </row>
    <row r="64" spans="1:4">
      <c r="A64" s="24" t="s">
        <v>29</v>
      </c>
      <c r="B64" s="62">
        <v>295</v>
      </c>
      <c r="C64" s="62"/>
      <c r="D64" s="63" t="s">
        <v>90</v>
      </c>
    </row>
    <row r="65" spans="1:4">
      <c r="A65" s="24" t="s">
        <v>30</v>
      </c>
      <c r="B65" s="62">
        <v>300</v>
      </c>
      <c r="C65" s="62"/>
      <c r="D65" s="63" t="s">
        <v>141</v>
      </c>
    </row>
    <row r="66" spans="1:4">
      <c r="A66" s="24" t="s">
        <v>31</v>
      </c>
      <c r="B66" s="62">
        <v>100</v>
      </c>
      <c r="C66" s="62"/>
      <c r="D66" s="63" t="s">
        <v>90</v>
      </c>
    </row>
    <row r="67" spans="1:4">
      <c r="A67" s="24" t="s">
        <v>32</v>
      </c>
      <c r="B67" s="62">
        <v>130</v>
      </c>
      <c r="C67" s="62"/>
      <c r="D67" s="63" t="s">
        <v>90</v>
      </c>
    </row>
    <row r="68" spans="1:4">
      <c r="A68" s="24" t="s">
        <v>33</v>
      </c>
      <c r="B68" s="62">
        <v>120</v>
      </c>
      <c r="C68" s="62"/>
      <c r="D68" s="63" t="s">
        <v>90</v>
      </c>
    </row>
    <row r="69" spans="1:4">
      <c r="A69" s="24" t="s">
        <v>34</v>
      </c>
      <c r="B69" s="62">
        <v>200</v>
      </c>
      <c r="C69" s="62"/>
      <c r="D69" s="63" t="s">
        <v>90</v>
      </c>
    </row>
    <row r="70" spans="1:4">
      <c r="A70" s="24" t="s">
        <v>35</v>
      </c>
      <c r="B70" s="62">
        <v>95</v>
      </c>
      <c r="C70" s="62"/>
      <c r="D70" s="63" t="s">
        <v>90</v>
      </c>
    </row>
    <row r="71" spans="1:4">
      <c r="A71" s="24" t="s">
        <v>87</v>
      </c>
      <c r="B71" s="62">
        <v>80</v>
      </c>
      <c r="C71" s="62"/>
      <c r="D71" s="63" t="s">
        <v>142</v>
      </c>
    </row>
    <row r="72" spans="1:4">
      <c r="A72" s="24" t="s">
        <v>88</v>
      </c>
      <c r="B72" s="62">
        <v>300</v>
      </c>
      <c r="C72" s="62"/>
      <c r="D72" s="63" t="s">
        <v>143</v>
      </c>
    </row>
    <row r="73" spans="1:4" ht="27">
      <c r="A73" s="24" t="s">
        <v>36</v>
      </c>
      <c r="B73" s="62">
        <v>200</v>
      </c>
      <c r="C73" s="62"/>
      <c r="D73" s="63" t="s">
        <v>144</v>
      </c>
    </row>
    <row r="74" spans="1:4">
      <c r="A74" s="24" t="s">
        <v>89</v>
      </c>
      <c r="B74" s="62"/>
      <c r="C74" s="62">
        <v>50</v>
      </c>
      <c r="D74" s="63" t="s">
        <v>145</v>
      </c>
    </row>
    <row r="75" spans="1:4" ht="14.25">
      <c r="A75" s="48" t="s">
        <v>146</v>
      </c>
      <c r="B75" s="49"/>
      <c r="C75" s="49"/>
      <c r="D75" s="50"/>
    </row>
    <row r="76" spans="1:4">
      <c r="A76" s="22" t="s">
        <v>147</v>
      </c>
      <c r="B76" s="10"/>
      <c r="C76" s="10"/>
      <c r="D76" s="23" t="s">
        <v>90</v>
      </c>
    </row>
    <row r="77" spans="1:4">
      <c r="A77" s="22" t="s">
        <v>148</v>
      </c>
      <c r="B77" s="10"/>
      <c r="C77" s="10"/>
      <c r="D77" s="64" t="s">
        <v>150</v>
      </c>
    </row>
    <row r="78" spans="1:4" ht="40.5">
      <c r="A78" s="22" t="s">
        <v>149</v>
      </c>
      <c r="B78" s="10"/>
      <c r="C78" s="10"/>
      <c r="D78" s="63" t="s">
        <v>151</v>
      </c>
    </row>
  </sheetData>
  <mergeCells count="2">
    <mergeCell ref="A2:D2"/>
    <mergeCell ref="A75:D75"/>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workbookViewId="0">
      <selection activeCell="F57" sqref="F57"/>
    </sheetView>
  </sheetViews>
  <sheetFormatPr defaultRowHeight="13.5"/>
  <cols>
    <col min="1" max="1" width="25.125" style="1" customWidth="1"/>
    <col min="2" max="2" width="37.375" style="1" customWidth="1"/>
    <col min="3" max="3" width="11.5" style="1" customWidth="1"/>
    <col min="4" max="4" width="20.375" style="1" customWidth="1"/>
    <col min="5" max="5" width="12" customWidth="1"/>
    <col min="6" max="6" width="10.25" style="1" customWidth="1"/>
    <col min="7" max="7" width="10.125" customWidth="1"/>
    <col min="8" max="8" width="14.75" customWidth="1"/>
    <col min="9" max="9" width="16" customWidth="1"/>
    <col min="10" max="10" width="12.375" customWidth="1"/>
    <col min="12" max="12" width="12.625" customWidth="1"/>
    <col min="13" max="13" width="10.25" customWidth="1"/>
  </cols>
  <sheetData>
    <row r="1" spans="1:6" ht="25.5" customHeight="1" thickBot="1">
      <c r="A1" s="59" t="s">
        <v>153</v>
      </c>
      <c r="B1" s="59"/>
      <c r="C1" s="59"/>
      <c r="D1" s="59"/>
      <c r="E1" s="59"/>
      <c r="F1"/>
    </row>
    <row r="2" spans="1:6" ht="14.25" thickBot="1">
      <c r="A2" s="60" t="s">
        <v>152</v>
      </c>
      <c r="B2" s="61"/>
      <c r="C2" s="61"/>
      <c r="D2" s="16"/>
      <c r="E2" s="1"/>
    </row>
    <row r="3" spans="1:6" ht="27.75" thickBot="1">
      <c r="A3" s="11" t="s">
        <v>13</v>
      </c>
      <c r="B3" s="3" t="s">
        <v>14</v>
      </c>
      <c r="C3" s="4" t="s">
        <v>39</v>
      </c>
      <c r="D3" s="5" t="s">
        <v>15</v>
      </c>
      <c r="E3" s="1"/>
      <c r="F3"/>
    </row>
    <row r="4" spans="1:6">
      <c r="A4" s="57" t="s">
        <v>16</v>
      </c>
      <c r="B4" s="43" t="s">
        <v>154</v>
      </c>
      <c r="C4" s="7">
        <v>5867</v>
      </c>
      <c r="D4" s="65" t="s">
        <v>155</v>
      </c>
      <c r="E4" s="1"/>
      <c r="F4"/>
    </row>
    <row r="5" spans="1:6">
      <c r="A5" s="58"/>
      <c r="B5" s="43" t="s">
        <v>156</v>
      </c>
      <c r="C5" s="7">
        <v>2946</v>
      </c>
      <c r="D5" s="65"/>
      <c r="E5" s="1"/>
      <c r="F5"/>
    </row>
    <row r="6" spans="1:6" ht="16.5" customHeight="1">
      <c r="A6" s="58"/>
      <c r="B6" s="43" t="s">
        <v>157</v>
      </c>
      <c r="C6" s="7">
        <v>5700</v>
      </c>
      <c r="D6" s="65"/>
      <c r="E6" s="1"/>
      <c r="F6"/>
    </row>
    <row r="7" spans="1:6" ht="19.5" customHeight="1">
      <c r="A7" s="58"/>
      <c r="B7" s="43" t="s">
        <v>158</v>
      </c>
      <c r="C7" s="7">
        <v>9396</v>
      </c>
      <c r="D7" s="65"/>
      <c r="E7" s="1"/>
      <c r="F7"/>
    </row>
    <row r="8" spans="1:6" ht="19.5" customHeight="1">
      <c r="A8" s="58"/>
      <c r="B8" s="43" t="s">
        <v>159</v>
      </c>
      <c r="C8" s="7">
        <v>6360</v>
      </c>
      <c r="D8" s="65"/>
      <c r="E8" s="1"/>
      <c r="F8"/>
    </row>
    <row r="9" spans="1:6" ht="19.5" customHeight="1">
      <c r="A9" s="58"/>
      <c r="B9" s="43" t="s">
        <v>160</v>
      </c>
      <c r="C9" s="7">
        <v>179</v>
      </c>
      <c r="D9" s="65"/>
      <c r="E9" s="1"/>
      <c r="F9"/>
    </row>
    <row r="10" spans="1:6" ht="19.5" customHeight="1">
      <c r="A10" s="58"/>
      <c r="B10" s="43" t="s">
        <v>93</v>
      </c>
      <c r="C10" s="7">
        <v>4900</v>
      </c>
      <c r="D10" s="65"/>
      <c r="E10" s="1"/>
      <c r="F10"/>
    </row>
    <row r="11" spans="1:6" ht="19.5" customHeight="1">
      <c r="A11" s="58"/>
      <c r="B11" s="43" t="s">
        <v>161</v>
      </c>
      <c r="C11" s="7">
        <v>405</v>
      </c>
      <c r="D11" s="65"/>
      <c r="E11" s="1"/>
      <c r="F11"/>
    </row>
    <row r="12" spans="1:6" ht="19.5" customHeight="1">
      <c r="A12" s="58"/>
      <c r="B12" s="43" t="s">
        <v>92</v>
      </c>
      <c r="C12" s="7">
        <v>21415</v>
      </c>
      <c r="D12" s="65"/>
      <c r="E12" s="1"/>
      <c r="F12"/>
    </row>
    <row r="13" spans="1:6" ht="19.5" customHeight="1">
      <c r="A13" s="58"/>
      <c r="B13" s="43" t="s">
        <v>91</v>
      </c>
      <c r="C13" s="7">
        <v>1920</v>
      </c>
      <c r="D13" s="65"/>
      <c r="E13" s="1"/>
      <c r="F13"/>
    </row>
    <row r="14" spans="1:6" ht="17.25" customHeight="1">
      <c r="A14" s="58"/>
      <c r="B14" s="43" t="s">
        <v>96</v>
      </c>
      <c r="C14" s="7">
        <v>2764</v>
      </c>
      <c r="D14" s="65"/>
      <c r="E14" s="1"/>
      <c r="F14"/>
    </row>
    <row r="15" spans="1:6" ht="17.25" customHeight="1">
      <c r="A15" s="58"/>
      <c r="B15" s="43" t="s">
        <v>95</v>
      </c>
      <c r="C15" s="7">
        <v>8820</v>
      </c>
      <c r="D15" s="65"/>
      <c r="E15" s="1"/>
      <c r="F15"/>
    </row>
    <row r="16" spans="1:6" ht="15.75" customHeight="1">
      <c r="A16" s="58"/>
      <c r="B16" s="43" t="s">
        <v>162</v>
      </c>
      <c r="C16" s="7">
        <v>2940</v>
      </c>
      <c r="D16" s="65"/>
      <c r="E16" s="1"/>
      <c r="F16"/>
    </row>
    <row r="17" spans="1:10" ht="16.5" customHeight="1">
      <c r="A17" s="58"/>
      <c r="B17" s="43" t="s">
        <v>94</v>
      </c>
      <c r="C17" s="7">
        <v>2940</v>
      </c>
      <c r="D17" s="65" t="s">
        <v>164</v>
      </c>
      <c r="E17" s="1"/>
      <c r="F17"/>
    </row>
    <row r="18" spans="1:10">
      <c r="A18" s="58"/>
      <c r="B18" s="43" t="s">
        <v>163</v>
      </c>
      <c r="C18" s="7">
        <v>980</v>
      </c>
      <c r="D18" s="65" t="s">
        <v>164</v>
      </c>
      <c r="E18" s="1"/>
      <c r="F18"/>
    </row>
    <row r="19" spans="1:10" ht="15" thickBot="1">
      <c r="A19" s="58"/>
      <c r="B19" s="66" t="s">
        <v>38</v>
      </c>
      <c r="C19" s="67">
        <f>SUM(C4:C18)</f>
        <v>77532</v>
      </c>
      <c r="D19" s="68"/>
      <c r="E19" s="1"/>
      <c r="F19"/>
    </row>
    <row r="20" spans="1:10" ht="26.25" customHeight="1">
      <c r="A20" s="51" t="s">
        <v>37</v>
      </c>
      <c r="B20" s="52"/>
      <c r="C20" s="52"/>
      <c r="D20" s="52"/>
      <c r="E20" s="52"/>
      <c r="F20" s="52"/>
      <c r="G20" s="52"/>
      <c r="H20" s="52"/>
      <c r="I20" s="53"/>
    </row>
    <row r="21" spans="1:10" ht="21.75" customHeight="1">
      <c r="A21" s="54" t="s">
        <v>10</v>
      </c>
      <c r="B21" s="55"/>
      <c r="C21" s="55"/>
      <c r="D21" s="55"/>
      <c r="E21" s="55"/>
      <c r="F21" s="55"/>
      <c r="G21" s="55"/>
      <c r="H21" s="55"/>
      <c r="I21" s="56"/>
    </row>
    <row r="22" spans="1:10">
      <c r="A22" s="8" t="s">
        <v>5</v>
      </c>
      <c r="B22" s="8" t="s">
        <v>17</v>
      </c>
      <c r="C22" s="8" t="s">
        <v>4</v>
      </c>
      <c r="D22" s="8" t="s">
        <v>6</v>
      </c>
      <c r="E22" s="8" t="s">
        <v>7</v>
      </c>
      <c r="F22" s="8" t="s">
        <v>11</v>
      </c>
      <c r="G22" s="9" t="s">
        <v>12</v>
      </c>
      <c r="H22" s="19" t="s">
        <v>8</v>
      </c>
      <c r="I22" s="19" t="s">
        <v>9</v>
      </c>
    </row>
    <row r="23" spans="1:10">
      <c r="A23" s="69" t="s">
        <v>165</v>
      </c>
      <c r="B23" s="70" t="s">
        <v>166</v>
      </c>
      <c r="C23" s="69" t="s">
        <v>108</v>
      </c>
      <c r="D23" s="10">
        <v>37120</v>
      </c>
      <c r="E23" s="10">
        <v>37120</v>
      </c>
      <c r="F23" s="18">
        <v>3.5000000000000003E-2</v>
      </c>
      <c r="G23" s="45">
        <v>1699</v>
      </c>
      <c r="H23" s="45">
        <v>425</v>
      </c>
      <c r="I23" s="45">
        <v>1274</v>
      </c>
    </row>
    <row r="24" spans="1:10" ht="14.25" customHeight="1">
      <c r="A24" s="69" t="s">
        <v>167</v>
      </c>
      <c r="B24" s="70" t="s">
        <v>168</v>
      </c>
      <c r="C24" s="69" t="s">
        <v>107</v>
      </c>
      <c r="D24" s="10">
        <v>10000</v>
      </c>
      <c r="E24" s="10">
        <v>10000</v>
      </c>
      <c r="F24" s="18">
        <v>0.04</v>
      </c>
      <c r="G24" s="45">
        <v>400</v>
      </c>
      <c r="H24" s="45">
        <v>100</v>
      </c>
      <c r="I24" s="45">
        <v>300</v>
      </c>
    </row>
    <row r="25" spans="1:10">
      <c r="A25" s="69" t="s">
        <v>169</v>
      </c>
      <c r="B25" s="71" t="s">
        <v>170</v>
      </c>
      <c r="C25" s="69" t="s">
        <v>61</v>
      </c>
      <c r="D25" s="10">
        <v>380000</v>
      </c>
      <c r="E25" s="10">
        <v>304000</v>
      </c>
      <c r="F25" s="18">
        <v>2.5000000000000001E-2</v>
      </c>
      <c r="G25" s="45">
        <v>7600</v>
      </c>
      <c r="H25" s="45">
        <v>1900</v>
      </c>
      <c r="I25" s="45">
        <v>5700</v>
      </c>
    </row>
    <row r="26" spans="1:10">
      <c r="A26" s="69" t="s">
        <v>171</v>
      </c>
      <c r="B26" s="70" t="s">
        <v>172</v>
      </c>
      <c r="C26" s="69" t="s">
        <v>45</v>
      </c>
      <c r="D26" s="10">
        <v>375000</v>
      </c>
      <c r="E26" s="10">
        <v>187500</v>
      </c>
      <c r="F26" s="18">
        <v>2.5000000000000001E-2</v>
      </c>
      <c r="G26" s="45">
        <v>4688</v>
      </c>
      <c r="H26" s="45">
        <v>1172</v>
      </c>
      <c r="I26" s="45">
        <v>3516</v>
      </c>
    </row>
    <row r="27" spans="1:10">
      <c r="A27" s="69" t="s">
        <v>173</v>
      </c>
      <c r="B27" s="71" t="s">
        <v>174</v>
      </c>
      <c r="C27" s="69" t="s">
        <v>47</v>
      </c>
      <c r="D27" s="10">
        <v>19000</v>
      </c>
      <c r="E27" s="10">
        <v>19000</v>
      </c>
      <c r="F27" s="18">
        <v>0.02</v>
      </c>
      <c r="G27" s="45">
        <v>380</v>
      </c>
      <c r="H27" s="45">
        <v>95</v>
      </c>
      <c r="I27" s="45">
        <v>285</v>
      </c>
    </row>
    <row r="28" spans="1:10">
      <c r="A28" s="69" t="s">
        <v>97</v>
      </c>
      <c r="B28" s="70" t="s">
        <v>175</v>
      </c>
      <c r="C28" s="69" t="s">
        <v>21</v>
      </c>
      <c r="D28" s="10">
        <v>7800</v>
      </c>
      <c r="E28" s="10">
        <v>7800</v>
      </c>
      <c r="F28" s="18">
        <v>5.0000000000000001E-3</v>
      </c>
      <c r="G28" s="45">
        <v>239</v>
      </c>
      <c r="H28" s="45">
        <v>60</v>
      </c>
      <c r="I28" s="45">
        <v>179</v>
      </c>
    </row>
    <row r="29" spans="1:10">
      <c r="A29" s="69" t="s">
        <v>176</v>
      </c>
      <c r="B29" s="71" t="s">
        <v>177</v>
      </c>
      <c r="C29" s="69" t="s">
        <v>108</v>
      </c>
      <c r="D29" s="10">
        <v>19600</v>
      </c>
      <c r="E29" s="10">
        <v>19600</v>
      </c>
      <c r="F29" s="18">
        <v>0.1</v>
      </c>
      <c r="G29" s="45">
        <v>1960</v>
      </c>
      <c r="H29" s="45"/>
      <c r="I29" s="45">
        <v>1960</v>
      </c>
    </row>
    <row r="30" spans="1:10">
      <c r="A30" s="69" t="s">
        <v>178</v>
      </c>
      <c r="B30" s="71" t="s">
        <v>177</v>
      </c>
      <c r="C30" s="69" t="s">
        <v>180</v>
      </c>
      <c r="D30" s="10">
        <v>58800</v>
      </c>
      <c r="E30" s="10">
        <v>58800</v>
      </c>
      <c r="F30" s="18">
        <v>0.1</v>
      </c>
      <c r="G30" s="45">
        <v>5880</v>
      </c>
      <c r="H30" s="45"/>
      <c r="I30" s="45">
        <v>5880</v>
      </c>
      <c r="J30" s="72" t="s">
        <v>179</v>
      </c>
    </row>
    <row r="31" spans="1:10">
      <c r="A31" s="17" t="s">
        <v>181</v>
      </c>
      <c r="B31" s="44" t="s">
        <v>182</v>
      </c>
      <c r="C31" s="69" t="s">
        <v>101</v>
      </c>
      <c r="D31" s="10">
        <v>12000</v>
      </c>
      <c r="E31" s="10">
        <v>12000</v>
      </c>
      <c r="F31" s="18">
        <v>4.4999999999999998E-2</v>
      </c>
      <c r="G31" s="45">
        <v>540</v>
      </c>
      <c r="H31" s="45">
        <v>135</v>
      </c>
      <c r="I31" s="45">
        <v>405</v>
      </c>
    </row>
    <row r="32" spans="1:10" ht="24">
      <c r="A32" s="17" t="s">
        <v>183</v>
      </c>
      <c r="B32" s="44" t="s">
        <v>184</v>
      </c>
      <c r="C32" s="69" t="s">
        <v>47</v>
      </c>
      <c r="D32" s="10">
        <v>280000</v>
      </c>
      <c r="E32" s="10">
        <v>140000</v>
      </c>
      <c r="F32" s="21">
        <v>3.5000000000000003E-2</v>
      </c>
      <c r="G32" s="10">
        <v>4900</v>
      </c>
      <c r="H32" s="10">
        <v>1225</v>
      </c>
      <c r="I32" s="10">
        <v>3675</v>
      </c>
    </row>
    <row r="33" spans="1:9" ht="24">
      <c r="A33" s="17" t="s">
        <v>185</v>
      </c>
      <c r="B33" s="44" t="s">
        <v>186</v>
      </c>
      <c r="C33" s="69" t="s">
        <v>47</v>
      </c>
      <c r="D33" s="10">
        <v>80000</v>
      </c>
      <c r="E33" s="10">
        <v>80000</v>
      </c>
      <c r="F33" s="18">
        <v>0.04</v>
      </c>
      <c r="G33" s="10">
        <v>3200</v>
      </c>
      <c r="H33" s="10">
        <v>800</v>
      </c>
      <c r="I33" s="10">
        <v>2400</v>
      </c>
    </row>
    <row r="34" spans="1:9">
      <c r="A34" s="17" t="s">
        <v>187</v>
      </c>
      <c r="B34" s="44" t="s">
        <v>188</v>
      </c>
      <c r="C34" s="69" t="s">
        <v>24</v>
      </c>
      <c r="D34" s="10">
        <v>500000</v>
      </c>
      <c r="E34" s="10">
        <v>500000</v>
      </c>
      <c r="F34" s="18">
        <v>5.5E-2</v>
      </c>
      <c r="G34" s="10">
        <v>27500</v>
      </c>
      <c r="H34" s="10">
        <v>6875</v>
      </c>
      <c r="I34" s="10">
        <v>20625</v>
      </c>
    </row>
    <row r="35" spans="1:9" ht="24">
      <c r="A35" s="17" t="s">
        <v>189</v>
      </c>
      <c r="B35" s="44" t="s">
        <v>190</v>
      </c>
      <c r="C35" s="69" t="s">
        <v>24</v>
      </c>
      <c r="D35" s="10">
        <v>500000</v>
      </c>
      <c r="E35" s="10">
        <f>400000-150000</f>
        <v>250000</v>
      </c>
      <c r="F35" s="18">
        <v>0.03</v>
      </c>
      <c r="G35" s="10">
        <v>7500</v>
      </c>
      <c r="H35" s="10">
        <v>1875</v>
      </c>
      <c r="I35" s="10">
        <v>5625</v>
      </c>
    </row>
    <row r="36" spans="1:9" ht="13.5" customHeight="1">
      <c r="A36" s="17" t="s">
        <v>191</v>
      </c>
      <c r="B36" s="78" t="s">
        <v>192</v>
      </c>
      <c r="C36" s="76" t="s">
        <v>24</v>
      </c>
      <c r="D36" s="75">
        <v>78000</v>
      </c>
      <c r="E36" s="75">
        <v>23400</v>
      </c>
      <c r="F36" s="74">
        <v>4.4999999999999998E-2</v>
      </c>
      <c r="G36" s="75">
        <v>1053</v>
      </c>
      <c r="H36" s="79">
        <v>263.25</v>
      </c>
      <c r="I36" s="79">
        <v>789.75</v>
      </c>
    </row>
    <row r="37" spans="1:9" ht="24">
      <c r="A37" s="17" t="s">
        <v>193</v>
      </c>
      <c r="B37" s="78"/>
      <c r="C37" s="76"/>
      <c r="D37" s="75"/>
      <c r="E37" s="75"/>
      <c r="F37" s="74"/>
      <c r="G37" s="75"/>
      <c r="H37" s="79"/>
      <c r="I37" s="79"/>
    </row>
    <row r="38" spans="1:9" ht="13.5" customHeight="1">
      <c r="A38" s="17" t="s">
        <v>194</v>
      </c>
      <c r="B38" s="78"/>
      <c r="C38" s="76"/>
      <c r="D38" s="75"/>
      <c r="E38" s="75"/>
      <c r="F38" s="74"/>
      <c r="G38" s="75"/>
      <c r="H38" s="79"/>
      <c r="I38" s="79"/>
    </row>
    <row r="39" spans="1:9">
      <c r="A39" s="46" t="s">
        <v>195</v>
      </c>
      <c r="B39" s="14" t="s">
        <v>40</v>
      </c>
      <c r="C39" s="20" t="s">
        <v>49</v>
      </c>
      <c r="D39" s="10">
        <v>24000</v>
      </c>
      <c r="E39" s="10">
        <v>24000</v>
      </c>
      <c r="F39" s="18">
        <v>0.04</v>
      </c>
      <c r="G39" s="10">
        <v>960</v>
      </c>
      <c r="H39" s="10"/>
      <c r="I39" s="10">
        <v>960</v>
      </c>
    </row>
    <row r="40" spans="1:9">
      <c r="A40" s="46" t="s">
        <v>196</v>
      </c>
      <c r="B40" s="47" t="s">
        <v>40</v>
      </c>
      <c r="C40" s="20" t="s">
        <v>49</v>
      </c>
      <c r="D40" s="10">
        <v>24000</v>
      </c>
      <c r="E40" s="10">
        <v>24000</v>
      </c>
      <c r="F40" s="18">
        <v>0.04</v>
      </c>
      <c r="G40" s="10">
        <v>960</v>
      </c>
      <c r="H40" s="10"/>
      <c r="I40" s="10">
        <v>960</v>
      </c>
    </row>
    <row r="41" spans="1:9">
      <c r="A41" s="46" t="s">
        <v>197</v>
      </c>
      <c r="B41" s="14" t="s">
        <v>40</v>
      </c>
      <c r="C41" s="20" t="s">
        <v>42</v>
      </c>
      <c r="D41" s="10">
        <v>10000</v>
      </c>
      <c r="E41" s="10">
        <v>10000</v>
      </c>
      <c r="F41" s="18">
        <v>0.1</v>
      </c>
      <c r="G41" s="10">
        <v>1000</v>
      </c>
      <c r="H41" s="10"/>
      <c r="I41" s="10">
        <v>1000</v>
      </c>
    </row>
    <row r="42" spans="1:9">
      <c r="A42" s="46" t="s">
        <v>198</v>
      </c>
      <c r="B42" s="14" t="s">
        <v>40</v>
      </c>
      <c r="C42" s="20" t="s">
        <v>41</v>
      </c>
      <c r="D42" s="10">
        <v>19600</v>
      </c>
      <c r="E42" s="10">
        <v>19600</v>
      </c>
      <c r="F42" s="18">
        <v>0.1</v>
      </c>
      <c r="G42" s="10">
        <v>1960</v>
      </c>
      <c r="H42" s="10"/>
      <c r="I42" s="10">
        <v>1960</v>
      </c>
    </row>
    <row r="43" spans="1:9">
      <c r="A43" s="46" t="s">
        <v>199</v>
      </c>
      <c r="B43" s="14" t="s">
        <v>40</v>
      </c>
      <c r="C43" s="20" t="s">
        <v>41</v>
      </c>
      <c r="D43" s="10">
        <v>29400</v>
      </c>
      <c r="E43" s="10">
        <v>29400</v>
      </c>
      <c r="F43" s="18">
        <v>0.1</v>
      </c>
      <c r="G43" s="10">
        <v>2940</v>
      </c>
      <c r="H43" s="10"/>
      <c r="I43" s="10">
        <v>2940</v>
      </c>
    </row>
    <row r="44" spans="1:9">
      <c r="A44" s="46" t="s">
        <v>200</v>
      </c>
      <c r="B44" s="14" t="s">
        <v>40</v>
      </c>
      <c r="C44" s="20" t="s">
        <v>107</v>
      </c>
      <c r="D44" s="10">
        <v>29400</v>
      </c>
      <c r="E44" s="10">
        <v>26460</v>
      </c>
      <c r="F44" s="18">
        <v>0.1</v>
      </c>
      <c r="G44" s="10">
        <v>2646</v>
      </c>
      <c r="H44" s="10"/>
      <c r="I44" s="10">
        <v>2646</v>
      </c>
    </row>
    <row r="45" spans="1:9">
      <c r="A45" s="46" t="s">
        <v>201</v>
      </c>
      <c r="B45" s="14" t="s">
        <v>40</v>
      </c>
      <c r="C45" s="20" t="s">
        <v>45</v>
      </c>
      <c r="D45" s="10">
        <v>19600</v>
      </c>
      <c r="E45" s="10">
        <v>19600</v>
      </c>
      <c r="F45" s="18">
        <v>0.1</v>
      </c>
      <c r="G45" s="10">
        <v>1960</v>
      </c>
      <c r="H45" s="10"/>
      <c r="I45" s="10">
        <v>1960</v>
      </c>
    </row>
    <row r="46" spans="1:9">
      <c r="A46" s="46" t="s">
        <v>202</v>
      </c>
      <c r="B46" s="14" t="s">
        <v>40</v>
      </c>
      <c r="C46" s="20" t="s">
        <v>42</v>
      </c>
      <c r="D46" s="10">
        <v>19600</v>
      </c>
      <c r="E46" s="10">
        <v>17640</v>
      </c>
      <c r="F46" s="18">
        <v>0.1</v>
      </c>
      <c r="G46" s="10">
        <v>1764</v>
      </c>
      <c r="H46" s="10"/>
      <c r="I46" s="10">
        <v>1764</v>
      </c>
    </row>
    <row r="47" spans="1:9" ht="24">
      <c r="A47" s="46" t="s">
        <v>203</v>
      </c>
      <c r="B47" s="14" t="s">
        <v>40</v>
      </c>
      <c r="C47" s="20" t="s">
        <v>45</v>
      </c>
      <c r="D47" s="10">
        <v>19600</v>
      </c>
      <c r="E47" s="10">
        <v>19600</v>
      </c>
      <c r="F47" s="18">
        <v>0.1</v>
      </c>
      <c r="G47" s="10">
        <v>1960</v>
      </c>
      <c r="H47" s="10"/>
      <c r="I47" s="10">
        <v>1960</v>
      </c>
    </row>
    <row r="48" spans="1:9">
      <c r="A48" s="46" t="s">
        <v>204</v>
      </c>
      <c r="B48" s="14" t="s">
        <v>40</v>
      </c>
      <c r="C48" s="20" t="s">
        <v>52</v>
      </c>
      <c r="D48" s="10">
        <v>29400</v>
      </c>
      <c r="E48" s="10">
        <v>29400</v>
      </c>
      <c r="F48" s="18">
        <v>0.1</v>
      </c>
      <c r="G48" s="10">
        <v>2940</v>
      </c>
      <c r="H48" s="10"/>
      <c r="I48" s="10">
        <v>2940</v>
      </c>
    </row>
    <row r="49" spans="1:14">
      <c r="A49" s="46" t="s">
        <v>205</v>
      </c>
      <c r="B49" s="14" t="s">
        <v>40</v>
      </c>
      <c r="C49" s="20" t="s">
        <v>41</v>
      </c>
      <c r="D49" s="10">
        <v>19600</v>
      </c>
      <c r="E49" s="10">
        <v>19600</v>
      </c>
      <c r="F49" s="18">
        <v>0.1</v>
      </c>
      <c r="G49" s="10">
        <v>1960</v>
      </c>
      <c r="H49" s="10"/>
      <c r="I49" s="10">
        <v>1960</v>
      </c>
    </row>
    <row r="50" spans="1:14">
      <c r="A50" s="46" t="s">
        <v>206</v>
      </c>
      <c r="B50" s="14" t="s">
        <v>40</v>
      </c>
      <c r="C50" s="20" t="s">
        <v>211</v>
      </c>
      <c r="D50" s="10">
        <v>39200</v>
      </c>
      <c r="E50" s="10">
        <v>39200</v>
      </c>
      <c r="F50" s="18">
        <v>0.1</v>
      </c>
      <c r="G50" s="10">
        <v>3920</v>
      </c>
      <c r="H50" s="10"/>
      <c r="I50" s="10">
        <v>3920</v>
      </c>
      <c r="J50" s="77" t="s">
        <v>210</v>
      </c>
    </row>
    <row r="51" spans="1:14">
      <c r="A51" s="46" t="s">
        <v>207</v>
      </c>
      <c r="B51" s="14" t="s">
        <v>40</v>
      </c>
      <c r="C51" s="20" t="s">
        <v>41</v>
      </c>
      <c r="D51" s="10">
        <v>19600</v>
      </c>
      <c r="E51" s="10">
        <v>19600</v>
      </c>
      <c r="F51" s="18">
        <v>0.1</v>
      </c>
      <c r="G51" s="10">
        <v>1960</v>
      </c>
      <c r="H51" s="10"/>
      <c r="I51" s="10">
        <v>1960</v>
      </c>
    </row>
    <row r="52" spans="1:14">
      <c r="A52" s="46" t="s">
        <v>208</v>
      </c>
      <c r="B52" s="14" t="s">
        <v>40</v>
      </c>
      <c r="C52" s="20" t="s">
        <v>99</v>
      </c>
      <c r="D52" s="10">
        <v>29400</v>
      </c>
      <c r="E52" s="10">
        <v>29400</v>
      </c>
      <c r="F52" s="18">
        <v>0.1</v>
      </c>
      <c r="G52" s="10">
        <v>2940</v>
      </c>
      <c r="H52" s="10"/>
      <c r="I52" s="10">
        <v>2940</v>
      </c>
    </row>
    <row r="53" spans="1:14">
      <c r="A53" s="46" t="s">
        <v>209</v>
      </c>
      <c r="B53" s="14" t="s">
        <v>40</v>
      </c>
      <c r="C53" s="20" t="s">
        <v>98</v>
      </c>
      <c r="D53" s="10">
        <v>9800</v>
      </c>
      <c r="E53" s="10">
        <v>9800</v>
      </c>
      <c r="F53" s="18">
        <v>0.1</v>
      </c>
      <c r="G53" s="10">
        <v>980</v>
      </c>
      <c r="H53" s="10"/>
      <c r="I53" s="10">
        <v>980</v>
      </c>
    </row>
    <row r="55" spans="1:14" ht="30.75" customHeight="1">
      <c r="A55" s="161" t="s">
        <v>241</v>
      </c>
      <c r="B55" s="161"/>
      <c r="C55" s="161"/>
      <c r="D55" s="161"/>
      <c r="E55" s="161"/>
      <c r="F55" s="161"/>
      <c r="G55" s="161"/>
      <c r="H55" s="161"/>
      <c r="I55" s="161"/>
      <c r="J55" s="161"/>
      <c r="K55" s="161"/>
      <c r="L55" s="161"/>
    </row>
    <row r="56" spans="1:14">
      <c r="A56" s="80" t="s">
        <v>212</v>
      </c>
      <c r="B56" s="81"/>
      <c r="C56" s="82"/>
      <c r="D56" s="83"/>
      <c r="E56" s="83"/>
      <c r="F56" s="83"/>
      <c r="G56" s="84"/>
      <c r="H56" s="83"/>
      <c r="I56" s="85"/>
      <c r="J56" s="82"/>
      <c r="K56" s="82"/>
      <c r="L56" s="83"/>
      <c r="M56" s="86"/>
      <c r="N56" s="86"/>
    </row>
    <row r="57" spans="1:14">
      <c r="A57" s="80" t="s">
        <v>213</v>
      </c>
      <c r="B57" s="81"/>
      <c r="C57" s="82"/>
      <c r="D57" s="83"/>
      <c r="E57" s="83"/>
      <c r="F57" s="83"/>
      <c r="G57" s="84"/>
      <c r="H57" s="83"/>
      <c r="I57" s="85"/>
      <c r="J57" s="82"/>
      <c r="K57" s="82"/>
      <c r="L57" s="83"/>
      <c r="M57" s="86"/>
      <c r="N57" s="86"/>
    </row>
    <row r="58" spans="1:14" ht="14.25" thickBot="1">
      <c r="A58" s="87" t="s">
        <v>214</v>
      </c>
      <c r="B58" s="88"/>
      <c r="C58" s="72"/>
      <c r="D58" s="89"/>
      <c r="E58" s="89"/>
      <c r="F58" s="89"/>
      <c r="G58" s="90"/>
      <c r="H58" s="89"/>
      <c r="I58" s="72"/>
      <c r="J58" s="72"/>
      <c r="K58" s="72"/>
      <c r="L58" s="91"/>
      <c r="M58" s="91"/>
      <c r="N58" s="91"/>
    </row>
    <row r="59" spans="1:14" ht="24.75">
      <c r="A59" s="92" t="s">
        <v>215</v>
      </c>
      <c r="B59" s="93" t="s">
        <v>216</v>
      </c>
      <c r="C59" s="93" t="s">
        <v>217</v>
      </c>
      <c r="D59" s="93" t="s">
        <v>218</v>
      </c>
      <c r="E59" s="93" t="s">
        <v>219</v>
      </c>
      <c r="F59" s="93" t="s">
        <v>220</v>
      </c>
      <c r="G59" s="94" t="s">
        <v>221</v>
      </c>
      <c r="H59" s="93" t="s">
        <v>222</v>
      </c>
      <c r="I59" s="93" t="s">
        <v>223</v>
      </c>
      <c r="J59" s="93" t="s">
        <v>224</v>
      </c>
      <c r="K59" s="95" t="s">
        <v>225</v>
      </c>
      <c r="L59" s="96" t="s">
        <v>12</v>
      </c>
      <c r="M59" s="97"/>
      <c r="N59" s="97"/>
    </row>
    <row r="60" spans="1:14" ht="37.5">
      <c r="A60" s="98" t="s">
        <v>226</v>
      </c>
      <c r="B60" s="99" t="s">
        <v>227</v>
      </c>
      <c r="C60" s="100" t="s">
        <v>228</v>
      </c>
      <c r="D60" s="73">
        <v>15000</v>
      </c>
      <c r="E60" s="73">
        <f>8000</f>
        <v>8000</v>
      </c>
      <c r="F60" s="101">
        <f t="shared" ref="F60:F63" si="0">(D60-E60)*0.1671</f>
        <v>1169.7</v>
      </c>
      <c r="G60" s="102">
        <f t="shared" ref="G60:G64" si="1">D60-E60-F60</f>
        <v>5830.3</v>
      </c>
      <c r="H60" s="103">
        <f t="shared" ref="H60:H64" si="2">G60/D60</f>
        <v>0.38868666666666668</v>
      </c>
      <c r="I60" s="104">
        <v>15000</v>
      </c>
      <c r="J60" s="105" t="s">
        <v>229</v>
      </c>
      <c r="K60" s="106">
        <f t="shared" ref="K60:K64" si="3">IF(H60&gt;=55%,5%,IF(H60&gt;=50%,4.5%,IF(H60&gt;=45%,4%,IF(H60&gt;=40%,3.5%,IF(H60&gt;=35%,3%,IF(H60&gt;=30%,2.5%,IF(H60&gt;=25%,2%,IF(H60&gt;=20%,1.5%,IF(H60&gt;=15%,1%,IF(H60&gt;=10%,0.5%,0))))))))))</f>
        <v>0.03</v>
      </c>
      <c r="L60" s="107">
        <f>ROUND(I60*K60+200,0)</f>
        <v>650</v>
      </c>
      <c r="M60" s="97"/>
      <c r="N60" s="97"/>
    </row>
    <row r="61" spans="1:14" ht="37.5">
      <c r="A61" s="108"/>
      <c r="B61" s="99" t="s">
        <v>227</v>
      </c>
      <c r="C61" s="100" t="s">
        <v>228</v>
      </c>
      <c r="D61" s="73">
        <v>15000</v>
      </c>
      <c r="E61" s="73">
        <f>8000+411</f>
        <v>8411</v>
      </c>
      <c r="F61" s="101">
        <f>(D61-8000)*0.1671</f>
        <v>1169.7</v>
      </c>
      <c r="G61" s="102">
        <f t="shared" si="1"/>
        <v>5419.3</v>
      </c>
      <c r="H61" s="103">
        <f t="shared" si="2"/>
        <v>0.3612866666666667</v>
      </c>
      <c r="I61" s="104">
        <v>15000</v>
      </c>
      <c r="J61" s="105" t="s">
        <v>229</v>
      </c>
      <c r="K61" s="106">
        <f t="shared" si="3"/>
        <v>0.03</v>
      </c>
      <c r="L61" s="107">
        <f>ROUND(I61*K61+200,0)</f>
        <v>650</v>
      </c>
      <c r="M61" s="109"/>
      <c r="N61" s="109"/>
    </row>
    <row r="62" spans="1:14" ht="14.25" thickBot="1">
      <c r="A62" s="110"/>
      <c r="B62" s="111" t="s">
        <v>230</v>
      </c>
      <c r="C62" s="112"/>
      <c r="D62" s="113"/>
      <c r="E62" s="113"/>
      <c r="F62" s="113"/>
      <c r="G62" s="114"/>
      <c r="H62" s="113"/>
      <c r="I62" s="113"/>
      <c r="J62" s="112"/>
      <c r="K62" s="112"/>
      <c r="L62" s="115">
        <f>L61-L60</f>
        <v>0</v>
      </c>
      <c r="M62" s="109"/>
      <c r="N62" s="109"/>
    </row>
    <row r="63" spans="1:14" ht="24.75">
      <c r="A63" s="116" t="s">
        <v>231</v>
      </c>
      <c r="B63" s="117" t="s">
        <v>232</v>
      </c>
      <c r="C63" s="118" t="s">
        <v>233</v>
      </c>
      <c r="D63" s="119">
        <v>44000</v>
      </c>
      <c r="E63" s="119">
        <f>8000*3</f>
        <v>24000</v>
      </c>
      <c r="F63" s="120">
        <f t="shared" si="0"/>
        <v>3342</v>
      </c>
      <c r="G63" s="121">
        <f t="shared" si="1"/>
        <v>16658</v>
      </c>
      <c r="H63" s="122">
        <f t="shared" si="2"/>
        <v>0.37859090909090909</v>
      </c>
      <c r="I63" s="123">
        <v>44000</v>
      </c>
      <c r="J63" s="124" t="s">
        <v>234</v>
      </c>
      <c r="K63" s="125">
        <f t="shared" si="3"/>
        <v>0.03</v>
      </c>
      <c r="L63" s="126">
        <f>ROUND(I63*K63,0)+3*200</f>
        <v>1920</v>
      </c>
      <c r="M63" s="97"/>
      <c r="N63" s="97"/>
    </row>
    <row r="64" spans="1:14" ht="24.75">
      <c r="A64" s="127"/>
      <c r="B64" s="128" t="s">
        <v>232</v>
      </c>
      <c r="C64" s="100" t="s">
        <v>233</v>
      </c>
      <c r="D64" s="73">
        <v>44000</v>
      </c>
      <c r="E64" s="73">
        <f>8000*3+2708.4</f>
        <v>26708.400000000001</v>
      </c>
      <c r="F64" s="101">
        <f>(D64-8000*3)*0.1671</f>
        <v>3342</v>
      </c>
      <c r="G64" s="129">
        <f t="shared" si="1"/>
        <v>13949.599999999999</v>
      </c>
      <c r="H64" s="130">
        <f t="shared" si="2"/>
        <v>0.31703636363636362</v>
      </c>
      <c r="I64" s="104">
        <v>44000</v>
      </c>
      <c r="J64" s="131" t="s">
        <v>234</v>
      </c>
      <c r="K64" s="106">
        <f t="shared" si="3"/>
        <v>2.5000000000000001E-2</v>
      </c>
      <c r="L64" s="107">
        <f>ROUND(I64*K64,0)+3*200</f>
        <v>1700</v>
      </c>
      <c r="M64" s="72" t="s">
        <v>235</v>
      </c>
      <c r="N64" s="97"/>
    </row>
    <row r="65" spans="1:14" ht="14.25" thickBot="1">
      <c r="A65" s="127"/>
      <c r="B65" s="132" t="s">
        <v>230</v>
      </c>
      <c r="C65" s="133"/>
      <c r="D65" s="134"/>
      <c r="E65" s="134"/>
      <c r="F65" s="135"/>
      <c r="G65" s="136"/>
      <c r="H65" s="137"/>
      <c r="I65" s="138"/>
      <c r="J65" s="139"/>
      <c r="K65" s="140"/>
      <c r="L65" s="141">
        <f>L64-L63</f>
        <v>-220</v>
      </c>
      <c r="M65" s="97"/>
      <c r="N65" s="97"/>
    </row>
    <row r="66" spans="1:14" ht="24">
      <c r="A66" s="142" t="s">
        <v>231</v>
      </c>
      <c r="B66" s="117" t="s">
        <v>236</v>
      </c>
      <c r="C66" s="143" t="s">
        <v>237</v>
      </c>
      <c r="D66" s="119">
        <v>19000</v>
      </c>
      <c r="E66" s="119">
        <v>8000</v>
      </c>
      <c r="F66" s="120">
        <f>(D66-E66)*0.1671</f>
        <v>1838.1</v>
      </c>
      <c r="G66" s="121">
        <f>D66-E66-F66</f>
        <v>9161.9</v>
      </c>
      <c r="H66" s="122">
        <f>G66/D66</f>
        <v>0.48220526315789469</v>
      </c>
      <c r="I66" s="123">
        <v>19000</v>
      </c>
      <c r="J66" s="124" t="s">
        <v>234</v>
      </c>
      <c r="K66" s="125">
        <f>IF(H66&gt;=55%,5%,IF(H66&gt;=50%,4.5%,IF(H66&gt;=45%,4%,IF(H66&gt;=40%,3.5%,IF(H66&gt;=35%,3%,IF(H66&gt;=30%,2.5%,IF(H66&gt;=25%,2%,IF(H66&gt;=20%,1.5%,IF(H66&gt;=15%,1%,IF(H66&gt;=10%,0.5%,0))))))))))</f>
        <v>0.04</v>
      </c>
      <c r="L66" s="126">
        <f>ROUND(I66*K66,0)+200</f>
        <v>960</v>
      </c>
      <c r="M66" s="97"/>
      <c r="N66" s="97"/>
    </row>
    <row r="67" spans="1:14" ht="24">
      <c r="A67" s="98"/>
      <c r="B67" s="128" t="s">
        <v>236</v>
      </c>
      <c r="C67" s="71" t="s">
        <v>237</v>
      </c>
      <c r="D67" s="73">
        <v>19000</v>
      </c>
      <c r="E67" s="73">
        <f>8000+459.38+3449.09/2</f>
        <v>10183.924999999999</v>
      </c>
      <c r="F67" s="101">
        <f>(D67-8000)*0.1671</f>
        <v>1838.1</v>
      </c>
      <c r="G67" s="102">
        <f>D67-E67-F67</f>
        <v>6977.9750000000004</v>
      </c>
      <c r="H67" s="103">
        <f>G67/D67</f>
        <v>0.36726184210526319</v>
      </c>
      <c r="I67" s="104">
        <v>19000</v>
      </c>
      <c r="J67" s="144" t="s">
        <v>234</v>
      </c>
      <c r="K67" s="106">
        <f>IF(H67&gt;=55%,5%,IF(H67&gt;=50%,4.5%,IF(H67&gt;=45%,4%,IF(H67&gt;=40%,3.5%,IF(H67&gt;=35%,3%,IF(H67&gt;=30%,2.5%,IF(H67&gt;=25%,2%,IF(H67&gt;=20%,1.5%,IF(H67&gt;=15%,1%,IF(H67&gt;=10%,0.5%,0))))))))))</f>
        <v>0.03</v>
      </c>
      <c r="L67" s="107">
        <f>ROUND(I67*K67,0)+200</f>
        <v>770</v>
      </c>
      <c r="M67" s="145" t="s">
        <v>238</v>
      </c>
      <c r="N67" s="109"/>
    </row>
    <row r="68" spans="1:14" ht="14.25" thickBot="1">
      <c r="A68" s="146"/>
      <c r="B68" s="147" t="s">
        <v>239</v>
      </c>
      <c r="C68" s="148"/>
      <c r="D68" s="149"/>
      <c r="E68" s="149"/>
      <c r="F68" s="149"/>
      <c r="G68" s="150"/>
      <c r="H68" s="149"/>
      <c r="I68" s="149"/>
      <c r="J68" s="148"/>
      <c r="K68" s="148"/>
      <c r="L68" s="151">
        <f>L67-L66</f>
        <v>-190</v>
      </c>
      <c r="M68" s="109"/>
      <c r="N68" s="109"/>
    </row>
    <row r="69" spans="1:14" ht="14.25" thickBot="1">
      <c r="A69" s="152" t="s">
        <v>240</v>
      </c>
      <c r="B69" s="153"/>
      <c r="C69" s="154"/>
      <c r="D69" s="155"/>
      <c r="E69" s="155"/>
      <c r="F69" s="155"/>
      <c r="G69" s="156"/>
      <c r="H69" s="155"/>
      <c r="I69" s="155"/>
      <c r="J69" s="154"/>
      <c r="K69" s="154"/>
      <c r="L69" s="157">
        <f>L62+L65+L68</f>
        <v>-410</v>
      </c>
      <c r="M69" s="109"/>
      <c r="N69" s="109"/>
    </row>
    <row r="70" spans="1:14">
      <c r="A70" s="97"/>
      <c r="B70" s="158"/>
      <c r="C70" s="97"/>
      <c r="D70" s="159"/>
      <c r="E70" s="159"/>
      <c r="F70" s="159"/>
      <c r="G70" s="160"/>
      <c r="H70" s="159"/>
      <c r="I70" s="159"/>
      <c r="J70" s="97"/>
      <c r="K70" s="97"/>
      <c r="L70" s="159"/>
      <c r="M70" s="109"/>
      <c r="N70" s="109"/>
    </row>
  </sheetData>
  <mergeCells count="18">
    <mergeCell ref="A66:A68"/>
    <mergeCell ref="A69:B69"/>
    <mergeCell ref="A55:L55"/>
    <mergeCell ref="G36:G38"/>
    <mergeCell ref="H36:H38"/>
    <mergeCell ref="I36:I38"/>
    <mergeCell ref="A60:A62"/>
    <mergeCell ref="A63:A65"/>
    <mergeCell ref="B36:B38"/>
    <mergeCell ref="C36:C38"/>
    <mergeCell ref="D36:D38"/>
    <mergeCell ref="E36:E38"/>
    <mergeCell ref="F36:F38"/>
    <mergeCell ref="A20:I20"/>
    <mergeCell ref="A21:I21"/>
    <mergeCell ref="A4:A19"/>
    <mergeCell ref="A1:E1"/>
    <mergeCell ref="A2:C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绩效</vt:lpstr>
      <vt:lpstr>销售提成7月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dc:creator>
  <cp:lastModifiedBy>gaoj</cp:lastModifiedBy>
  <dcterms:created xsi:type="dcterms:W3CDTF">2017-09-25T02:32:25Z</dcterms:created>
  <dcterms:modified xsi:type="dcterms:W3CDTF">2019-07-29T04:04:04Z</dcterms:modified>
</cp:coreProperties>
</file>